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2225" activeTab="8"/>
  </bookViews>
  <sheets>
    <sheet name="KIADÁS ÖSSZ" sheetId="1" r:id="rId1"/>
    <sheet name="BEVÉTEL ÖSSZ" sheetId="2" r:id="rId2"/>
    <sheet name="ÖNKORM" sheetId="3" r:id="rId3"/>
    <sheet name="HIVATAL" sheetId="4" r:id="rId4"/>
    <sheet name="ÓVODA" sheetId="5" r:id="rId5"/>
    <sheet name="BÖLCSI" sheetId="6" r:id="rId6"/>
    <sheet name="GYEJÓ" sheetId="7" r:id="rId7"/>
    <sheet name="ÖNO" sheetId="8" r:id="rId8"/>
    <sheet name="MŰVHÁZ" sheetId="9" r:id="rId9"/>
    <sheet name="TARTALÉKOK" sheetId="10" r:id="rId10"/>
    <sheet name="HELYI ADÓK" sheetId="11" r:id="rId11"/>
    <sheet name="ÁLLAMI TÁMOGATÁS" sheetId="12" r:id="rId12"/>
    <sheet name="B16 B25" sheetId="13" r:id="rId13"/>
    <sheet name="BERUHÁZÁS FELÚJÍTÁS" sheetId="14" r:id="rId14"/>
    <sheet name="SEGÉLY" sheetId="15" r:id="rId15"/>
    <sheet name="LÉTSZÁM" sheetId="16" r:id="rId16"/>
  </sheets>
  <definedNames>
    <definedName name="_xlnm.Print_Area" localSheetId="13">'BERUHÁZÁS FELÚJÍTÁS'!$A$1:$I$39</definedName>
    <definedName name="_xlnm.Print_Area" localSheetId="5">'BÖLCSI'!$A$1:$E$92</definedName>
    <definedName name="_xlnm.Print_Area" localSheetId="6">'GYEJÓ'!$A$1:$E$92</definedName>
    <definedName name="_xlnm.Print_Area" localSheetId="3">'HIVATAL'!$A$1:$E$92</definedName>
    <definedName name="_xlnm.Print_Area" localSheetId="0">'KIADÁS ÖSSZ'!$A$1:$I$165</definedName>
    <definedName name="_xlnm.Print_Area" localSheetId="8">'MŰVHÁZ'!$A$1:$E$93</definedName>
    <definedName name="_xlnm.Print_Area" localSheetId="4">'ÓVODA'!$A$1:$E$92</definedName>
    <definedName name="_xlnm.Print_Area" localSheetId="2">'ÖNKORM'!$A$1:$E$92</definedName>
    <definedName name="_xlnm.Print_Area" localSheetId="7">'ÖNO'!$A$1:$E$92</definedName>
    <definedName name="_xlnm.Print_Area">'KIADÁS ÖSSZ'!$A$3:$AF$41</definedName>
  </definedNames>
  <calcPr fullCalcOnLoad="1"/>
</workbook>
</file>

<file path=xl/sharedStrings.xml><?xml version="1.0" encoding="utf-8"?>
<sst xmlns="http://schemas.openxmlformats.org/spreadsheetml/2006/main" count="1453" uniqueCount="686">
  <si>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</si>
  <si>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</si>
  <si>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</si>
  <si>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</si>
  <si>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</si>
  <si>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</si>
  <si>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</si>
  <si>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</si>
  <si>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</si>
  <si>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</si>
  <si>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</si>
  <si>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</si>
  <si>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</si>
  <si>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</si>
  <si>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</si>
  <si>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</si>
  <si>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</si>
  <si>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</si>
  <si>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</si>
  <si>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</si>
  <si>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</si>
  <si>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</si>
  <si>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</si>
  <si>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</si>
  <si>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</si>
  <si>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</si>
  <si>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Közvetített szolgáltatások  (&gt;=41) (K335)</t>
  </si>
  <si>
    <t>Szakmai tevékenységet segítő szolgáltatások  (K336)</t>
  </si>
  <si>
    <t>Egyéb szolgáltatások (&gt;=44) 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</si>
  <si>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</si>
  <si>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</si>
  <si>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</si>
  <si>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</si>
  <si>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Kamatkiadások (&gt;=52+53) (K353)</t>
  </si>
  <si>
    <t>Egyéb pénzügyi műveletek kiadásai (&gt;=55+…+57) (K354)</t>
  </si>
  <si>
    <t>Egyéb dologi kiadások (K355)</t>
  </si>
  <si>
    <t>Társadalombiztosítási ellátások (K41)</t>
  </si>
  <si>
    <t>Pénzbeli kárpótlások, kártérítések (K43)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</si>
  <si>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</si>
  <si>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</si>
  <si>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</si>
  <si>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</si>
  <si>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Működési célú garancia- és kezességvállalásból származó kifizetés államháztartáson belülre (K503)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</si>
  <si>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</si>
  <si>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</si>
  <si>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</si>
  <si>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</si>
  <si>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</si>
  <si>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</si>
  <si>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</si>
  <si>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</si>
  <si>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</si>
  <si>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</si>
  <si>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</si>
  <si>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</si>
  <si>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</si>
  <si>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</si>
  <si>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</si>
  <si>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</si>
  <si>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</si>
  <si>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</si>
  <si>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</si>
  <si>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</si>
  <si>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</si>
  <si>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</si>
  <si>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</si>
  <si>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</si>
  <si>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</si>
  <si>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</si>
  <si>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</si>
  <si>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</si>
  <si>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</si>
  <si>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</si>
  <si>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</si>
  <si>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</si>
  <si>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</si>
  <si>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</si>
  <si>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</si>
  <si>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</si>
  <si>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</si>
  <si>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</si>
  <si>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</si>
  <si>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</si>
  <si>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</si>
  <si>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</si>
  <si>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</si>
  <si>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</si>
  <si>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</si>
  <si>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Lakástámogatás (K87)</t>
  </si>
  <si>
    <t>Felhalmozási célú támogatások az Európai Uniónak (K88)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</si>
  <si>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</si>
  <si>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</si>
  <si>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</si>
  <si>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</si>
  <si>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</si>
  <si>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</si>
  <si>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</si>
  <si>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</si>
  <si>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</si>
  <si>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</si>
  <si>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Helyi önkormányzatok működésének általános támogatása (B111)</t>
  </si>
  <si>
    <t>Települési önkormányzatok egyes köznevelési feladatainak támogatása (B112)</t>
  </si>
  <si>
    <t>Települési önkormányzatok egyes szociális és gyermekjóléti feladatainak támogatása (B1131)</t>
  </si>
  <si>
    <t>Települési önkormányzatok gyermekétkeztetési feladatainak támogatása (B1132)</t>
  </si>
  <si>
    <t>Települési önkormányzatok kulturális feladatainak támogatása (B114)</t>
  </si>
  <si>
    <t>Működési célú költségvetési támogatások és kiegészítő támogatások (B115)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</si>
  <si>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</si>
  <si>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</si>
  <si>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</si>
  <si>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</si>
  <si>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</si>
  <si>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</si>
  <si>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</si>
  <si>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</si>
  <si>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</si>
  <si>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</si>
  <si>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</si>
  <si>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</si>
  <si>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</si>
  <si>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</si>
  <si>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</si>
  <si>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</si>
  <si>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</si>
  <si>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</si>
  <si>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</si>
  <si>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</si>
  <si>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</si>
  <si>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</si>
  <si>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</si>
  <si>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</si>
  <si>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szociális hozzájárulási adó (B32)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</si>
  <si>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</si>
  <si>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</si>
  <si>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</si>
  <si>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</si>
  <si>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</si>
  <si>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</si>
  <si>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</si>
  <si>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</si>
  <si>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</si>
  <si>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</si>
  <si>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</si>
  <si>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</si>
  <si>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</si>
  <si>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</si>
  <si>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</si>
  <si>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</si>
  <si>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</si>
  <si>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</si>
  <si>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</si>
  <si>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</si>
  <si>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</si>
  <si>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</si>
  <si>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</si>
  <si>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</si>
  <si>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</si>
  <si>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</si>
  <si>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Pénzügyi monopóliumok nyereségét terhelő adók  (B353)</t>
  </si>
  <si>
    <t>Gépjárműadók (=143+…+146)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</si>
  <si>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</si>
  <si>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</si>
  <si>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</si>
  <si>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</si>
  <si>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</si>
  <si>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</si>
  <si>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</si>
  <si>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</si>
  <si>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</si>
  <si>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</si>
  <si>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</si>
  <si>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</si>
  <si>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</si>
  <si>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</si>
  <si>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</si>
  <si>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</si>
  <si>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</si>
  <si>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</si>
  <si>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</si>
  <si>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</si>
  <si>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</si>
  <si>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</si>
  <si>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</si>
  <si>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</si>
  <si>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</si>
  <si>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</si>
  <si>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</si>
  <si>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</si>
  <si>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</si>
  <si>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</si>
  <si>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</si>
  <si>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</si>
  <si>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</si>
  <si>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ebből: bevándorlási különadó (B36)</t>
  </si>
  <si>
    <t>Készletértékesítés ellenértéke (B401)</t>
  </si>
  <si>
    <t>Szolgáltatások ellenértéke (&gt;=187+188) (B402)</t>
  </si>
  <si>
    <t>Közvetített szolgáltatások ellenértéke  (&gt;=190) (B403)</t>
  </si>
  <si>
    <t>Tulajdonosi bevételek (&gt;=192+…+197)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</si>
  <si>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</si>
  <si>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</si>
  <si>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</si>
  <si>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(&gt;=202+203) (B4081)</t>
  </si>
  <si>
    <t>Egyéb kapott (járó) kamatok és kamatjellegű bevételek (&gt;=205+206) (B4082)</t>
  </si>
  <si>
    <t>Részesedésekből származó pénzügyi műveletek bevételei (B4091)</t>
  </si>
  <si>
    <t>Más egyéb pénzügyi műveletek bevételei (&gt;=210+…+214) (B4092)</t>
  </si>
  <si>
    <t>Biztosító által fizetett kártérítés (B410)</t>
  </si>
  <si>
    <t>Egyéb működési bevételek (&gt;=218+219) (B411)</t>
  </si>
  <si>
    <t>Immateriális javak értékesítése (&gt;=222) (B51)</t>
  </si>
  <si>
    <t>Ingatlanok értékesítése (&gt;=224) (B52)</t>
  </si>
  <si>
    <t>Egyéb tárgyi eszközök értékesítése (B53)</t>
  </si>
  <si>
    <t>Részesedések értékesítése (&gt;=227)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</si>
  <si>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</si>
  <si>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</si>
  <si>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</si>
  <si>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</si>
  <si>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</si>
  <si>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</si>
  <si>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</si>
  <si>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</si>
  <si>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</si>
  <si>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</si>
  <si>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</si>
  <si>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</si>
  <si>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</si>
  <si>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</si>
  <si>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</si>
  <si>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</si>
  <si>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</si>
  <si>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</si>
  <si>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</si>
  <si>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</si>
  <si>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</si>
  <si>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</si>
  <si>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</si>
  <si>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</si>
  <si>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</si>
  <si>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</si>
  <si>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</si>
  <si>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</si>
  <si>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</si>
  <si>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</si>
  <si>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</si>
  <si>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</si>
  <si>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</si>
  <si>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</si>
  <si>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</si>
  <si>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</si>
  <si>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</si>
  <si>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</si>
  <si>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</si>
  <si>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</si>
  <si>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</si>
  <si>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</si>
  <si>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</si>
  <si>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</si>
  <si>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</si>
  <si>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</si>
  <si>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</si>
  <si>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törlesztése pénzügyi vállalkozásnak (K9112)</t>
  </si>
  <si>
    <t>Befektetési célú belföldi értékpapírok vásárlása (K9122)</t>
  </si>
  <si>
    <t>Kincstárjegyek beváltása (K9123)</t>
  </si>
  <si>
    <t>Belföldi kötvények beváltása (K9125)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</si>
  <si>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</si>
  <si>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</si>
  <si>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</si>
  <si>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</si>
  <si>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</si>
  <si>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</si>
  <si>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</si>
  <si>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</si>
  <si>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</si>
  <si>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</si>
  <si>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Hitelek, kölcsönök törlesztése külföldi kormányoknak és nemzetközi szervezeteknek (K924)</t>
  </si>
  <si>
    <t>Adóssághoz nem kapcsolódó származékos ügyletek kiadásai (K93)</t>
  </si>
  <si>
    <t>Váltókiadások (K94)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</si>
  <si>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</si>
  <si>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</si>
  <si>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</si>
  <si>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Forgatási célú belföldi értékpapírok beváltása, értékesítése (&gt;=06+07)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</si>
  <si>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</si>
  <si>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</si>
  <si>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</si>
  <si>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</si>
  <si>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</si>
  <si>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</si>
  <si>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</si>
  <si>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</si>
  <si>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</si>
  <si>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</si>
  <si>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</si>
  <si>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</si>
  <si>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</si>
  <si>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</si>
  <si>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</si>
  <si>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</si>
  <si>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</si>
  <si>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</si>
  <si>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</si>
  <si>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</si>
  <si>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</si>
  <si>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</si>
  <si>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</si>
  <si>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</si>
  <si>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</si>
  <si>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</si>
  <si>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</si>
  <si>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</si>
  <si>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(K4)</t>
  </si>
  <si>
    <t>Nemzetközi kötelezettségek (K501)</t>
  </si>
  <si>
    <t>Elvonások és befizetések (K502)</t>
  </si>
  <si>
    <t>Működési célú visszatérítendő támogatások, kölcsönök nyújtása államháztartáson belülre 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</si>
  <si>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</si>
  <si>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</si>
  <si>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</si>
  <si>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 (K508)</t>
  </si>
  <si>
    <t>Egyéb működési célú támogatások államháztartáson kívülre (K512)</t>
  </si>
  <si>
    <t>Egyéb működési célú kiadások (K5)</t>
  </si>
  <si>
    <t>Ingatlanok beszerzése, létesítése  (K62)</t>
  </si>
  <si>
    <t>Beruházások (K6)</t>
  </si>
  <si>
    <t>Felújítások (K7)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</si>
  <si>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</si>
  <si>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</si>
  <si>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</si>
  <si>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 (K85)</t>
  </si>
  <si>
    <t>Felhalmozási célú visszatérítendő támogatások, kölcsönök nyújtása államháztartáson kívülre (K86)</t>
  </si>
  <si>
    <t>Egyéb felhalmozási célú támogatások államháztartáson kívülre (K89)</t>
  </si>
  <si>
    <t>Egyéb felhalmozási célú kiadások (K8)</t>
  </si>
  <si>
    <t>Költségvetési kiadások (K1-K8)</t>
  </si>
  <si>
    <t>Hosszú lejáratú hitelek, kölcsönök törlesztése pénzügyi vállalkozásnak (K9111)</t>
  </si>
  <si>
    <t>Rövid lejáratú hitelek, kölcsönök törlesztése pénzügyi vállalkozásnak (K9113)</t>
  </si>
  <si>
    <t>Forgatási célú belföldi értékpapírok vásárlása  (K9121)</t>
  </si>
  <si>
    <t>Éven belüli lejáratú belföldi értékpapírok beváltása (K9124)</t>
  </si>
  <si>
    <t>Éven túli lejáratú belföldi értékpapírok beváltása (K9126)</t>
  </si>
  <si>
    <t>Külföldi értékpapírok beváltása (K923)</t>
  </si>
  <si>
    <t>Hitelek, kölcsönök törlesztése külföldi pénzintézeteknek (K925)</t>
  </si>
  <si>
    <t>Finanszírozási kiadások (K9)</t>
  </si>
  <si>
    <t>KIADÁSOK ÖSSZESEN:</t>
  </si>
  <si>
    <t>Eredeti előirányzat ÖNKORMÁNYZAT</t>
  </si>
  <si>
    <t>Eredeti előirányzat HIVATAL</t>
  </si>
  <si>
    <t>Eredeti előirányzat ÓVODA</t>
  </si>
  <si>
    <t>Eredeti előirányzat BÖLCSŐDE</t>
  </si>
  <si>
    <t>Eredeti előirányzat GYEJÓ</t>
  </si>
  <si>
    <t>Eredeti előirányzat ÖNO</t>
  </si>
  <si>
    <t>Eredeti előirányzat MŰVHÁZ</t>
  </si>
  <si>
    <t>Eredeti előirányzat ÖSSZESEN</t>
  </si>
  <si>
    <t>összes bevétel</t>
  </si>
  <si>
    <t>intézményfinansz</t>
  </si>
  <si>
    <t>Önkormányzatok működési támogatásai (B11)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</si>
  <si>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</si>
  <si>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</si>
  <si>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</si>
  <si>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(B1)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</si>
  <si>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</si>
  <si>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</si>
  <si>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</si>
  <si>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(B2)</t>
  </si>
  <si>
    <t>Magánszemélyek jövedelemadói (B311)</t>
  </si>
  <si>
    <t>Társaságok jövedelemadói (B312)</t>
  </si>
  <si>
    <t>Szociális hozzájárulási adó és járulékok (B32)</t>
  </si>
  <si>
    <t>Bérhez és foglalkoztatáshoz kapcsolódó adók (B33)</t>
  </si>
  <si>
    <t>Vagyoni tipusú adók (B34)</t>
  </si>
  <si>
    <t>Fogyasztási adók (B352)</t>
  </si>
  <si>
    <t>Egyéb áruhasználati és szolgáltatási adók (B355)</t>
  </si>
  <si>
    <t>Értékesítési és forgalmi adók (B351)</t>
  </si>
  <si>
    <t>Egyéb közhatalmi bevételek (B36)</t>
  </si>
  <si>
    <t>Közhatalmi bevételek (B3)</t>
  </si>
  <si>
    <t>Működési bevételek (B4)</t>
  </si>
  <si>
    <t>Felhalmozási bevételek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</si>
  <si>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</si>
  <si>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</si>
  <si>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(B6)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</si>
  <si>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</si>
  <si>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</si>
  <si>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(B7)</t>
  </si>
  <si>
    <t>Költségvetési bevételek  (B1-B7)</t>
  </si>
  <si>
    <t>Finanszírozási bevételek (B8)</t>
  </si>
  <si>
    <t>BEVÉTELEK ÖSSZESEN:</t>
  </si>
  <si>
    <t>kötelező feladatok</t>
  </si>
  <si>
    <t xml:space="preserve">önként vállalt feladatok </t>
  </si>
  <si>
    <t>államigazgatási feladatok</t>
  </si>
  <si>
    <t>A költségvetési egyenleg összege működési bevételek és működési kiadások egyenlege és a felhalmozási bevételek és a felhalmozási kiadások egyenlege szerinti bontásban</t>
  </si>
  <si>
    <t>Működési költségvetési kiadások:</t>
  </si>
  <si>
    <t>Működési költségvetési bevételek:</t>
  </si>
  <si>
    <t>Felhalmozási költségvetési bevételek:</t>
  </si>
  <si>
    <t>Felhalmozási költségvetési kiadások:</t>
  </si>
  <si>
    <t>kv bev</t>
  </si>
  <si>
    <t>fin bev</t>
  </si>
  <si>
    <t>kv kiad</t>
  </si>
  <si>
    <t>fin kiad</t>
  </si>
  <si>
    <t>MŰKÖDÉSI EGYENLEG</t>
  </si>
  <si>
    <t>FELHALMOZÁSI EGYENLEG</t>
  </si>
  <si>
    <t>EGYENLEG ÖSSZESEN:</t>
  </si>
  <si>
    <t>Finanszírozási bevételek</t>
  </si>
  <si>
    <t>EGYENLEG</t>
  </si>
  <si>
    <t>a helyi önkormányzat nevében végzett beruházások, felújítások kiadásai beruházásonként, felújításonként</t>
  </si>
  <si>
    <t>a helyi önkormányzat által a lakosságnak juttatott támogatások, szociális, rászorultsági jellegű ellátások</t>
  </si>
  <si>
    <t>az általános és céltartalék</t>
  </si>
  <si>
    <t>a központi költségvetésből származó egyéb költségvetési támogatások</t>
  </si>
  <si>
    <t>BEVÉTEL</t>
  </si>
  <si>
    <t>KIADÁS</t>
  </si>
  <si>
    <t>Forgatási célú belföldi értékpapírok beváltása, értékesítése (B8121)</t>
  </si>
  <si>
    <t>Tartalékok (K513)- ÁLTALÁNOS TARTALÉK</t>
  </si>
  <si>
    <t>ÖSSZESEN:</t>
  </si>
  <si>
    <t>CÉLTARTALÉK:</t>
  </si>
  <si>
    <t>építményadó  (B34)</t>
  </si>
  <si>
    <t>magánszemélyek kommunális adója (B34)</t>
  </si>
  <si>
    <t>telekadó (B34)</t>
  </si>
  <si>
    <t>állandó jelleggel végzett iparűzési tevékenység után fizetett helyi iparűzési adó (B351)</t>
  </si>
  <si>
    <t>ideiglenes jelleggel végzett tevékenység után fizetett helyi iparűzési adó (B351)</t>
  </si>
  <si>
    <t>tartózkodás után fizetett idegenforgalmi adó  (B355)</t>
  </si>
  <si>
    <t>eljárási illetékek (B36)</t>
  </si>
  <si>
    <t>igazgatási szolgáltatási díjak (B36)</t>
  </si>
  <si>
    <t>ebrendészeti hozzájárulás (B36)</t>
  </si>
  <si>
    <t>környezetvédelmi bírság (B36)</t>
  </si>
  <si>
    <t>természetvédelmi bírság (B36)</t>
  </si>
  <si>
    <t>műemlékvédelmi bírság (B36)</t>
  </si>
  <si>
    <t>építésügyi bírság (B36)</t>
  </si>
  <si>
    <t>szabálysértési pénz- és helyszíni bírság és a közlekedési szabályszegések után kiszabott közigazgatási bírság helyi önkormányzatot megillető része (B36)</t>
  </si>
  <si>
    <t>települési adók (B36)</t>
  </si>
  <si>
    <t>önkormányzat által beszedett talajterhelési díj (B36)</t>
  </si>
  <si>
    <t>előrehozott helyi adó (B36)</t>
  </si>
  <si>
    <t>bevándorlási különadó (B36)</t>
  </si>
  <si>
    <t>helyi adó pótlékok, bírságok (B36)</t>
  </si>
  <si>
    <t>HELYI ADÓK</t>
  </si>
  <si>
    <t>Jogcím száma</t>
  </si>
  <si>
    <t xml:space="preserve">Jogcím megnevezése  </t>
  </si>
  <si>
    <t>1.1.1.1. Info 1</t>
  </si>
  <si>
    <t>1.1.1.1. Info 1
 Önkormányzati hivatal működésének támogatása - elismert hivatali létszám alapján</t>
  </si>
  <si>
    <t>1.1.1.1. Info 2</t>
  </si>
  <si>
    <t xml:space="preserve">1.1.1.1. Info 2
1.1.1.1. - Info 1 összegből az önkormányzatra jutó lakosságarányos támogatás
</t>
  </si>
  <si>
    <t>1.1.1.1. Info 3</t>
  </si>
  <si>
    <t xml:space="preserve">1.1.1.1. Info 3
1.1.1.1. - Info 2 összegből az önkormányzatra jutó lakosságarányos támogatás kiegészítéssel növelt összege
</t>
  </si>
  <si>
    <t>1.1.1.1.</t>
  </si>
  <si>
    <t xml:space="preserve">1.1.1.1.  Önkormányzati hivatal működésének támogatása (székhelynél)
</t>
  </si>
  <si>
    <t>1.1.1.2. Info</t>
  </si>
  <si>
    <t>Településüzemeltetés - zöldterület-gazdálkodás támogatása - kiegészítés előtt</t>
  </si>
  <si>
    <t>1.1.1.2.</t>
  </si>
  <si>
    <t>Településüzemeltetés - zöldterület-gazdálkodás támogatása</t>
  </si>
  <si>
    <t>1.1.1.3. Info</t>
  </si>
  <si>
    <t>Településüzemeltetés - közvilágítás támogatása - kiegészítés előtt</t>
  </si>
  <si>
    <t>1.1.1.3.</t>
  </si>
  <si>
    <t>Településüzemeltetés - közvilágítás támogatása</t>
  </si>
  <si>
    <t>1.1.1.4. Info</t>
  </si>
  <si>
    <t>Településüzemeltetés - köztemető támogatása - kiegészítés előtt</t>
  </si>
  <si>
    <t>1.1.1.4.</t>
  </si>
  <si>
    <t>Településüzemeltetés - köztemető támogatása</t>
  </si>
  <si>
    <t>1.1.1.5. Info</t>
  </si>
  <si>
    <t>Településüzemeltetés - közutak támogatása - kiegészítés előtt</t>
  </si>
  <si>
    <t>1.1.1.5.</t>
  </si>
  <si>
    <t>Településüzemeltetés - közutak támogatása</t>
  </si>
  <si>
    <t>1.1.1.6. Info</t>
  </si>
  <si>
    <t>Egyéb önkormányzati feladatok támogatása - kiegészítés előtt</t>
  </si>
  <si>
    <t>1.1.1.6.</t>
  </si>
  <si>
    <t>Egyéb önkormányzati feladatok támogatása</t>
  </si>
  <si>
    <t>1.1.1.7. Info</t>
  </si>
  <si>
    <t>1.1.1.7. Info Településüzemeltetés - Lakott külterülettel kapcsolatos feladatok támogatása - kiegészítés előtt</t>
  </si>
  <si>
    <t>1.1.1.7.</t>
  </si>
  <si>
    <t>1.1.1.7. Lakott külterülettel kapcsolatos feladatok támogatása</t>
  </si>
  <si>
    <t>Nem közművel összegyűjtött háztartási szennyvíz ártalmatlanítása</t>
  </si>
  <si>
    <t>Határátkelőhelyek fenntartásának támogatása</t>
  </si>
  <si>
    <t>A települési önkormányzatok működésének általános támogatása</t>
  </si>
  <si>
    <t>1.2.1.1.</t>
  </si>
  <si>
    <t>Óvodaműködtetési támogatás - óvoda napi nyitvatartási ideje eléri a nyolc órát</t>
  </si>
  <si>
    <t>1.2.1.2.</t>
  </si>
  <si>
    <t>Óvodaműködtetési támogatás - óvoda napi nyitvatartási ideje nem éri el a nyolc órát, de eléri a hat órát</t>
  </si>
  <si>
    <t>1.2.2.1.</t>
  </si>
  <si>
    <t>pedagógusok átlagbéralapú támogatása</t>
  </si>
  <si>
    <t>1.2.2.2.</t>
  </si>
  <si>
    <t>1.2.3.1.1.1.1.</t>
  </si>
  <si>
    <t>pedagógus II. kategóriába sorolt pedagógusok, pedagógus szakképzettséggel rendelkező segítők kiegészítő támogatása</t>
  </si>
  <si>
    <t>1.2.3.1.1.1.2.</t>
  </si>
  <si>
    <t>mesterpedagógus, kutatótanár kategóriába sorolt pedagógusok kiegészítő támogatása</t>
  </si>
  <si>
    <t>1.2.3.1.1.2.1.</t>
  </si>
  <si>
    <t>1.2.3.1.1.2.2.</t>
  </si>
  <si>
    <t>1.2.3.1.2.1.1.</t>
  </si>
  <si>
    <t>1.2.3.1.2.1.2.</t>
  </si>
  <si>
    <t>1.2.3.1.2.2.1.</t>
  </si>
  <si>
    <t>1.2.3.1.2.2.2.</t>
  </si>
  <si>
    <t>1.2.3.2.1.1.1.</t>
  </si>
  <si>
    <t>1.2.3.2.1.1.2.</t>
  </si>
  <si>
    <t>1.2.3.2.1.2.1.</t>
  </si>
  <si>
    <t>1.2.3.2.1.2.2.</t>
  </si>
  <si>
    <t>1.2.3.2.2.1.1.</t>
  </si>
  <si>
    <t>1.2.3.2.2.1.2.</t>
  </si>
  <si>
    <t>1.2.3.2.2.2.1.</t>
  </si>
  <si>
    <t>1.2.3.2.2.2.2.</t>
  </si>
  <si>
    <t>1.2.4.1.1.</t>
  </si>
  <si>
    <t>A köznevelési Kjtvhr. 16. § (6) bekezdés a) pont ac) alpontja és b) pontja alapján nemzetiségi pótlékban részesülő pedagógus</t>
  </si>
  <si>
    <t>1.2.4.1.2.</t>
  </si>
  <si>
    <t>A köznevelési Kjtvhr. 16. § (6) bekezdés a) pont ab) alpontja alapján nemzetiségi pótlékban részesülő pedagógus</t>
  </si>
  <si>
    <t>1.2.4.1.3.</t>
  </si>
  <si>
    <t>A köznevelési Kjtvhr. 16. § (6) bekezdés a) pont aa) alpontja alapján nemzetiségi pótlékban részesülő pedagógus</t>
  </si>
  <si>
    <t>1.2.4.2.1.</t>
  </si>
  <si>
    <t>1.2.4.2.2.</t>
  </si>
  <si>
    <t>1.2.4.2.3.</t>
  </si>
  <si>
    <t>1.2.5.1.1.</t>
  </si>
  <si>
    <t>pedagógus szakképzettséggel nem rendelkező segítők átlagbéralapú támogatása</t>
  </si>
  <si>
    <t>1.2.5.1.2.</t>
  </si>
  <si>
    <t>pedagógus szakképzettséggel rendelkező segítők átlagbéralapú támogatása</t>
  </si>
  <si>
    <t>1.2.5.2.1.</t>
  </si>
  <si>
    <t>1.2.5.2.2.</t>
  </si>
  <si>
    <t>Társulás által fenntartott óvodákba bejáró gyermekek utaztatásának támogatása</t>
  </si>
  <si>
    <t>A települési önkormányzatok egyes köznevelési feladatainak támogatása</t>
  </si>
  <si>
    <t>A települési önkormányzatok szociális és gyermekjóléti feladatainak egyéb támogatása</t>
  </si>
  <si>
    <t>1.3.2.1.</t>
  </si>
  <si>
    <t>Család- és gyermekjóléti szolgálat</t>
  </si>
  <si>
    <t>1.3.2.2.</t>
  </si>
  <si>
    <t>Család- és gyermekjóléti központ</t>
  </si>
  <si>
    <t>1.3.2.3.1.</t>
  </si>
  <si>
    <t>Szociális étkeztetés - önálló feladatellátás</t>
  </si>
  <si>
    <t>1.3.2.3.2.</t>
  </si>
  <si>
    <t>Szociális étkeztetés - társulás által történő feladatellátás</t>
  </si>
  <si>
    <t>1.3.2.4.1.</t>
  </si>
  <si>
    <t>Szociális segítés</t>
  </si>
  <si>
    <t>1.3.2.4.2.</t>
  </si>
  <si>
    <t>Személyi gondozás - önálló feladatellátás</t>
  </si>
  <si>
    <t>1.3.2.4.3.</t>
  </si>
  <si>
    <t>Személyi gondozás - társulás által történő feladatellátás</t>
  </si>
  <si>
    <t>1.3.2.5.</t>
  </si>
  <si>
    <t>Falugondnoki vagy tanyagondnoki szolgáltatás összesen</t>
  </si>
  <si>
    <t>1.3.2.6.1.</t>
  </si>
  <si>
    <t>Időskorúak nappali intézményi ellátása - önálló feladatellátás</t>
  </si>
  <si>
    <t>1.3.2.6.2.</t>
  </si>
  <si>
    <t>Időskorúak nappali intézményi ellátása - társulás által történő feladatellátás</t>
  </si>
  <si>
    <t>1.3.2.6.3.</t>
  </si>
  <si>
    <t>Foglalkoztatási támogatásban részesülő időskorúak nappali intézményében ellátottak - önálló feladatellátás</t>
  </si>
  <si>
    <t>1.3.2.6.4.</t>
  </si>
  <si>
    <t>Foglalkoztatási támogatásban részesülő időskorúak nappali intézményben ellátottak - társulás által történő feladatellátás</t>
  </si>
  <si>
    <t>1.3.2.7.1.</t>
  </si>
  <si>
    <t>Fogyatékos személyek nappali intézményi ellátása - önálló feladatellátás</t>
  </si>
  <si>
    <t>1.3.2.7.2.</t>
  </si>
  <si>
    <t>Fogyatékos személyek nappali intézményi ellátása - társulás által történő feladatellátás</t>
  </si>
  <si>
    <t>1.3.2.7.3.</t>
  </si>
  <si>
    <t>Foglalkoztatási támogatásban részesülő fogyatékos nappali intézményben ellátottak - önálló feladatellátás</t>
  </si>
  <si>
    <t>1.3.2.7.4.</t>
  </si>
  <si>
    <t>Foglalkoztatási támogatásban részesülő fogyatékos nappali intézményben ellátottak - társulás által történő feladatellátás</t>
  </si>
  <si>
    <t>1.3.2.8.1.</t>
  </si>
  <si>
    <t>Demens személyek nappali intézményi ellátása - önálló feladatellátás</t>
  </si>
  <si>
    <t>1.3.2.8.2.</t>
  </si>
  <si>
    <t>Demens személyek nappali intézményi ellátása - társulás által történő feladatellátás</t>
  </si>
  <si>
    <t>1.3.2.8.3.</t>
  </si>
  <si>
    <t>Foglalkoztatási támogatásban részesülő demens nappali intézményben ellátottak - önálló feladatellátás</t>
  </si>
  <si>
    <t>1.3.2.8.4.</t>
  </si>
  <si>
    <t>Foglalkoztatási támogatásban részesülő demens nappali intézményben ellátottak - társulás által történő feladatellátás</t>
  </si>
  <si>
    <t>1.3.2.9.1.</t>
  </si>
  <si>
    <t>Pszichiátriai betegek nappali intézményi ellátása - önálló feladatellátás</t>
  </si>
  <si>
    <t>1.3.2.9.2.</t>
  </si>
  <si>
    <t>Pszichiátriai betegek nappali intézményi ellátása - társulás által történő feladatellátás</t>
  </si>
  <si>
    <t>1.3.2.9.3.</t>
  </si>
  <si>
    <t>Foglalkoztatási támogatásban részesülő, nappali intézményben ellátott pszichiátriai betegek - önálló feladatellátás</t>
  </si>
  <si>
    <t>1.3.2.9.4.</t>
  </si>
  <si>
    <t>Foglalkoztatási támogatásban részesülő, nappali intézményben ellátott pszichiátriai betegek - társulás által történő feladatellátás</t>
  </si>
  <si>
    <t>1.3.2.10.1.</t>
  </si>
  <si>
    <t>Szenvedélybetegek nappali intézményi ellátása - önálló feladatellátás</t>
  </si>
  <si>
    <t>1.3.2.10.2.</t>
  </si>
  <si>
    <t>Szenvedélybetegek nappali intézményi ellátása - társulás által történő feladatellátás</t>
  </si>
  <si>
    <t>1.3.2.10.3.</t>
  </si>
  <si>
    <t>Foglalkoztatási támogatásban részesülő, nappali intézményben ellátott szenvedélybetegek - önálló feladatellátás</t>
  </si>
  <si>
    <t>1.3.2.10.4.</t>
  </si>
  <si>
    <t>Foglalkoztatási támogatásban részesülő, nappali intézményben ellátott szenvedélybetegek - társulás által történő feladatellátás</t>
  </si>
  <si>
    <t>1.3.2.11.1.</t>
  </si>
  <si>
    <t>Hajléktalanok nappali intézményi ellátása - önálló feladatellátás</t>
  </si>
  <si>
    <t>1.3.2.11.2.</t>
  </si>
  <si>
    <t>Hajléktalanok nappali intézményi ellátása - társulás által történő feladatellátás</t>
  </si>
  <si>
    <t>1.3.2.11.3.</t>
  </si>
  <si>
    <t>Hajléktalanok nappali intézményi ellátása - a szociál- és nyugdíjpolitikáért felelős miniszter által kijelölt intézmény</t>
  </si>
  <si>
    <t>1.3.2.12.1.</t>
  </si>
  <si>
    <t>Családi bölcsőde - önálló feladatellátás</t>
  </si>
  <si>
    <t>1.3.2.12.2.</t>
  </si>
  <si>
    <t>Családi bölcsőde - társulás által történő feladatellátás</t>
  </si>
  <si>
    <t>1.3.2.12.3.</t>
  </si>
  <si>
    <t>Gyvt. 145. § (2c) bekezdés b) pontja alapján befogadást nyert napközbeni gyermekfelügyelet</t>
  </si>
  <si>
    <t>1.3.2.13.1.</t>
  </si>
  <si>
    <t>Hajléktalanok átmeneti szállása - önálló feladatellátás</t>
  </si>
  <si>
    <t>1.3.2.13.2.</t>
  </si>
  <si>
    <t>Hajléktalanok átmeneti szállása időszakos férőhely - önálló feladatellátás</t>
  </si>
  <si>
    <t>1.3.2.13.3.</t>
  </si>
  <si>
    <t>Hajléktalanok éjjeli menedékhelye - önálló feladatellátás</t>
  </si>
  <si>
    <t>1.3.2.13.4.</t>
  </si>
  <si>
    <t>Hajléktalanok éjjeli menedékhelye időszakos férőhely - önálló feladatellátás</t>
  </si>
  <si>
    <t>1.3.2.13.5.</t>
  </si>
  <si>
    <t>Hajléktalanok átmeneti szállása - társulás által történő feladatellátás</t>
  </si>
  <si>
    <t>1.3.2.13.6.</t>
  </si>
  <si>
    <t>Hajléktalanok átmeneti szállása időszakos férőhely - társulás által történő feladatellátás</t>
  </si>
  <si>
    <t>1.3.2.13.7.</t>
  </si>
  <si>
    <t>Hajléktalanok éjjeli menedékhelye - társulás által történő feladatellátás</t>
  </si>
  <si>
    <t>1.3.2.13.8.</t>
  </si>
  <si>
    <t>Hajléktalanok éjjeli menedékhelye időszakos férőhely - társulás által történő feladatellátás</t>
  </si>
  <si>
    <t>1.3.2.13.9.</t>
  </si>
  <si>
    <t>Kizárólag lakhatási szolgáltatás</t>
  </si>
  <si>
    <t>1.3.2.14.1.</t>
  </si>
  <si>
    <t>Alaptámogatás</t>
  </si>
  <si>
    <t>1.3.2.14.2.</t>
  </si>
  <si>
    <t>Teljesítménytámogatás</t>
  </si>
  <si>
    <t>1.3.2.15.1.1.</t>
  </si>
  <si>
    <t>1.3.2.15.1.2.</t>
  </si>
  <si>
    <t>1.3.2.15.2.1.</t>
  </si>
  <si>
    <t>1.3.2.15.2.2.</t>
  </si>
  <si>
    <t>1.3.3.1.1.</t>
  </si>
  <si>
    <t>Felsőfokú végzettségű kisgyermeknevelők, szaktanácsadók bértámogatása</t>
  </si>
  <si>
    <t>1.3.3.1.2.</t>
  </si>
  <si>
    <t>Bölcsődei dajkák, középfokú végzettségű kisgyermeknevelők, szaktanácsadók bértámogatása</t>
  </si>
  <si>
    <t>1.3.3.2.</t>
  </si>
  <si>
    <t>Bölcsődei üzemeltetési támogatás</t>
  </si>
  <si>
    <t>1.3.4.1.</t>
  </si>
  <si>
    <t>Bértámogatás</t>
  </si>
  <si>
    <t>1.3.4.2.</t>
  </si>
  <si>
    <t>Intézményüzemeltetési támogatás</t>
  </si>
  <si>
    <t>A települési önkormányzatok szociális és gyermekjóléti feladatainak támogatása</t>
  </si>
  <si>
    <t>1.4.1.1.</t>
  </si>
  <si>
    <t>Intézményi gyermekétkeztetés - bértámogatás</t>
  </si>
  <si>
    <t>1.4.1.2.</t>
  </si>
  <si>
    <t>Intézményi gyermekétkeztetés - üzemeltetési támogatás</t>
  </si>
  <si>
    <t>Szünidei étkeztetés támogatása</t>
  </si>
  <si>
    <t>A települési önkormányzatok gyermekétkeztetési feladatainak támogatása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</si>
  <si>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</si>
  <si>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</si>
  <si>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</si>
  <si>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</si>
  <si>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 xml:space="preserve">Megyei hatókörű városi könyvtár kistelepülési könyvtári célú kiegészítő támogatása </t>
  </si>
  <si>
    <t>A települési önkormányzatok kulturális feladatainak támogatása</t>
  </si>
  <si>
    <t>Önkormányzati szolidaritási hozzájárulás</t>
  </si>
  <si>
    <t>ÖSSZEFOGLALÓ</t>
  </si>
  <si>
    <t>köztemetés [Szoctv. 48.§] (K48)</t>
  </si>
  <si>
    <t>települési támogatás [Szoctv. 45. §], (K48)</t>
  </si>
  <si>
    <t>önkormányzat által saját hatáskörben (nem szociális és gyermekvédelmi előírások alapján) adott más ellátás (K48)</t>
  </si>
  <si>
    <t>az önkormányzat rendeletében megállapított juttatás (K48)</t>
  </si>
  <si>
    <t>Üröm Község Önkormányzat 2021. évi költségvetése (Ft)</t>
  </si>
  <si>
    <r>
      <rPr>
        <b/>
        <sz val="12"/>
        <rFont val="Cambria"/>
        <family val="1"/>
      </rPr>
      <t xml:space="preserve">Kossuth Lajos Közösségi Ház és könyvtár,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</si>
  <si>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r>
      <rPr>
        <b/>
        <sz val="12"/>
        <rFont val="Cambria"/>
        <family val="1"/>
      </rPr>
      <t xml:space="preserve">Ürömi Hóvirág Bölcsőde,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</si>
  <si>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r>
      <rPr>
        <b/>
        <sz val="12"/>
        <rFont val="Cambria"/>
        <family val="1"/>
      </rPr>
      <t xml:space="preserve">Ürömi Polgármesteri Hivatal,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</si>
  <si>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t>Üröm község Önkormányzat 2021. évi költségvetése (Ft)</t>
  </si>
  <si>
    <r>
      <rPr>
        <b/>
        <sz val="12"/>
        <rFont val="Cambria"/>
        <family val="1"/>
      </rPr>
      <t>Üröm Község Önkormányzat</t>
    </r>
    <r>
      <rPr>
        <sz val="12"/>
        <rFont val="Cambria"/>
        <family val="1"/>
      </rPr>
      <t xml:space="preserve"> költségvetési bevételi előirányzatai és költségvetési kiadási előirányzatai működési bevételek és működési kiadások, felhalmozási bevételek és felhalmozási kiadások, kiemelt előirányzatok, és kötelező feladatok, önként vállalt feladatok és államigazgatási feladatok szerinti bontásban</t>
    </r>
  </si>
  <si>
    <t>Tücsök utcai csapadékvíz elvezetés</t>
  </si>
  <si>
    <t>csapadékvíz elvezetés rekonstrukció</t>
  </si>
  <si>
    <t>patak rekonstrukció</t>
  </si>
  <si>
    <t>Bécsi úti szennyvízátemelő</t>
  </si>
  <si>
    <t>Völgyliget ideiglenes csapadékvíz elvezetés</t>
  </si>
  <si>
    <t>Fenyves utcai csapadékvíz elvezetés</t>
  </si>
  <si>
    <t>közvilágítás Ezüsthegy</t>
  </si>
  <si>
    <t>egyéb útfelújítás</t>
  </si>
  <si>
    <t>Polgármesteri Hivatal pince irattár kialakítása</t>
  </si>
  <si>
    <t>Játszóterek felújítása</t>
  </si>
  <si>
    <r>
      <rPr>
        <b/>
        <sz val="12"/>
        <rFont val="Cambria"/>
        <family val="1"/>
      </rPr>
      <t xml:space="preserve">Ürömi Családsegítő és Gyermekjóléti Szolgálat,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</si>
  <si>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r>
      <rPr>
        <b/>
        <sz val="12"/>
        <rFont val="Cambria"/>
        <family val="1"/>
      </rPr>
      <t xml:space="preserve">Ürömi Napraforgó Óvoda,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</si>
  <si>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t>védőnői támogatás NEAK</t>
  </si>
  <si>
    <r>
      <rPr>
        <b/>
        <sz val="12"/>
        <rFont val="Cambria"/>
        <family val="1"/>
      </rPr>
      <t xml:space="preserve">Idősek Klubja, mint a helyi önkormányzat által irányított költségvetési szerv, </t>
    </r>
    <r>
      <rPr>
        <sz val="12"/>
        <rFont val="Cambria"/>
        <family val="1"/>
      </rPr>
      <t xml:space="preserve"> költségvetési bevételi előirányzatai és költségvetési kiadási előirányzatai  kiemelt előirányzatok és kötelező feladatok, önként vállalt feladatok és államigazgatási feladatok szerinti bontásban</t>
    </r>
  </si>
  <si>
    <t>szolidaritási hozzájárulás</t>
  </si>
  <si>
    <t>Budai út járdaépítés, közvilágítás kiépítése</t>
  </si>
  <si>
    <t>1. számú melléklet</t>
  </si>
  <si>
    <t>2. számú melléklet</t>
  </si>
  <si>
    <t>3. számú melléklet</t>
  </si>
  <si>
    <t>1-2/7. számú melléklet</t>
  </si>
  <si>
    <t>1-2/2. számú melléklet</t>
  </si>
  <si>
    <t>1-2/3. számú melléklet</t>
  </si>
  <si>
    <t>1-2/4. számú melléklet</t>
  </si>
  <si>
    <t>1-2/5. számú melléklet</t>
  </si>
  <si>
    <t>1-2/6. számú melléklet</t>
  </si>
  <si>
    <t>4. számú melléklet</t>
  </si>
  <si>
    <t>6. számú melléklet</t>
  </si>
  <si>
    <t>9. számú melléklet</t>
  </si>
  <si>
    <t>5. számú melléklet</t>
  </si>
  <si>
    <t>2021. évi költségvetés</t>
  </si>
  <si>
    <t>engedélyezett létszám kimutatás</t>
  </si>
  <si>
    <t>Óvodai nev.</t>
  </si>
  <si>
    <t>Óvodai int. Étkeztetés</t>
  </si>
  <si>
    <t>Óvoda össz.</t>
  </si>
  <si>
    <t>Bölcsőde</t>
  </si>
  <si>
    <t>Polgármesteri Hivatal</t>
  </si>
  <si>
    <t>Műv. Ház és Könyvtár</t>
  </si>
  <si>
    <t>Védőnők</t>
  </si>
  <si>
    <t>INO</t>
  </si>
  <si>
    <t>Gyermekjóléti és családsegítő szolgálat</t>
  </si>
  <si>
    <t>Város és Községgazdálkodás</t>
  </si>
  <si>
    <t>Önk. összesen</t>
  </si>
  <si>
    <t>Hivatal</t>
  </si>
  <si>
    <t>Választott tisztségv.</t>
  </si>
  <si>
    <t>Köztisztviselő</t>
  </si>
  <si>
    <t>Közalkalmazott</t>
  </si>
  <si>
    <t>Főfooglalk. techn.</t>
  </si>
  <si>
    <t>Egyéb Mtv.</t>
  </si>
  <si>
    <t>Főfoglalk, összesen</t>
  </si>
  <si>
    <t>Részfoglalkozású</t>
  </si>
  <si>
    <t>Részfoglalkozás összesen</t>
  </si>
  <si>
    <t xml:space="preserve">Közfoglalkoztatott </t>
  </si>
  <si>
    <t>Összesen</t>
  </si>
  <si>
    <t>8. számú melléklet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</si>
</sst>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.0"/>
    <numFmt numFmtId="178" formatCode="[$-40E]yyyy/\ mmmm;@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0"/>
      <color indexed="12"/>
      <name val="Cambria"/>
      <family val="1"/>
    </font>
    <font>
      <b/>
      <sz val="13"/>
      <name val="Cambria"/>
      <family val="1"/>
    </font>
    <font>
      <sz val="10"/>
      <color indexed="10"/>
      <name val="Cambria"/>
      <family val="1"/>
    </font>
    <font>
      <b/>
      <sz val="10"/>
      <name val="Cambria"/>
      <family val="1"/>
    </font>
    <font>
      <sz val="10"/>
      <color indexed="12"/>
      <name val="Cambria"/>
      <family val="1"/>
    </font>
    <font>
      <b/>
      <i/>
      <sz val="10"/>
      <color indexed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rgb="FF0000FF"/>
      <name val="Cambria"/>
      <family val="1"/>
    </font>
    <font>
      <sz val="10"/>
      <color rgb="FFFF0000"/>
      <name val="Cambria"/>
      <family val="1"/>
    </font>
    <font>
      <sz val="10"/>
      <color rgb="FF0000FF"/>
      <name val="Cambria"/>
      <family val="1"/>
    </font>
    <font>
      <b/>
      <i/>
      <sz val="10"/>
      <color rgb="FF0000FF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58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2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0" borderId="7" applyNumberFormat="0" applyFon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50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1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6" borderId="1" applyNumberFormat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9" borderId="10" xfId="0" applyFont="1" applyFill="1" applyBorder="1" applyAlignment="1">
      <alignment horizontal="center" vertical="top" wrapText="1"/>
    </xf>
    <xf numFmtId="0" fontId="29" fillId="29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3" fontId="27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4" fillId="0" borderId="10" xfId="0" applyFont="1" applyFill="1" applyBorder="1" applyAlignment="1">
      <alignment horizontal="right" vertical="top" wrapText="1"/>
    </xf>
    <xf numFmtId="3" fontId="54" fillId="0" borderId="10" xfId="0" applyNumberFormat="1" applyFont="1" applyBorder="1" applyAlignment="1">
      <alignment horizontal="right" vertical="top" wrapText="1"/>
    </xf>
    <xf numFmtId="0" fontId="54" fillId="0" borderId="10" xfId="0" applyFont="1" applyBorder="1" applyAlignment="1">
      <alignment horizontal="right" vertical="top" wrapText="1"/>
    </xf>
    <xf numFmtId="0" fontId="4" fillId="30" borderId="10" xfId="0" applyFont="1" applyFill="1" applyBorder="1" applyAlignment="1">
      <alignment horizontal="left" vertical="top" wrapText="1"/>
    </xf>
    <xf numFmtId="3" fontId="4" fillId="30" borderId="10" xfId="0" applyNumberFormat="1" applyFont="1" applyFill="1" applyBorder="1" applyAlignment="1">
      <alignment horizontal="right" vertical="top" wrapText="1"/>
    </xf>
    <xf numFmtId="3" fontId="27" fillId="7" borderId="10" xfId="0" applyNumberFormat="1" applyFont="1" applyFill="1" applyBorder="1" applyAlignment="1">
      <alignment horizontal="right" vertical="top" wrapText="1"/>
    </xf>
    <xf numFmtId="0" fontId="31" fillId="31" borderId="10" xfId="0" applyFont="1" applyFill="1" applyBorder="1" applyAlignment="1">
      <alignment horizontal="left" vertical="top" wrapText="1"/>
    </xf>
    <xf numFmtId="3" fontId="31" fillId="31" borderId="10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7" fillId="7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5" fillId="29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33" fillId="6" borderId="10" xfId="0" applyFont="1" applyFill="1" applyBorder="1" applyAlignment="1">
      <alignment horizontal="left" vertical="top" wrapText="1"/>
    </xf>
    <xf numFmtId="3" fontId="33" fillId="6" borderId="10" xfId="0" applyNumberFormat="1" applyFont="1" applyFill="1" applyBorder="1" applyAlignment="1">
      <alignment horizontal="right" vertical="top" wrapText="1"/>
    </xf>
    <xf numFmtId="3" fontId="54" fillId="0" borderId="10" xfId="0" applyNumberFormat="1" applyFont="1" applyBorder="1" applyAlignment="1">
      <alignment/>
    </xf>
    <xf numFmtId="3" fontId="56" fillId="0" borderId="10" xfId="0" applyNumberFormat="1" applyFont="1" applyBorder="1" applyAlignment="1">
      <alignment horizontal="right" vertical="top" wrapText="1"/>
    </xf>
    <xf numFmtId="0" fontId="54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right" vertical="top" wrapText="1"/>
    </xf>
    <xf numFmtId="0" fontId="31" fillId="30" borderId="10" xfId="0" applyFont="1" applyFill="1" applyBorder="1" applyAlignment="1">
      <alignment horizontal="left" vertical="top" wrapText="1"/>
    </xf>
    <xf numFmtId="3" fontId="31" fillId="30" borderId="10" xfId="0" applyNumberFormat="1" applyFont="1" applyFill="1" applyBorder="1" applyAlignment="1">
      <alignment horizontal="right" vertical="top" wrapText="1"/>
    </xf>
    <xf numFmtId="0" fontId="33" fillId="0" borderId="10" xfId="0" applyFont="1" applyBorder="1" applyAlignment="1">
      <alignment horizontal="left" vertical="top" wrapText="1"/>
    </xf>
    <xf numFmtId="0" fontId="5" fillId="29" borderId="10" xfId="0" applyFont="1" applyFill="1" applyBorder="1" applyAlignment="1">
      <alignment horizont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 wrapText="1"/>
    </xf>
    <xf numFmtId="3" fontId="4" fillId="30" borderId="10" xfId="0" applyNumberFormat="1" applyFont="1" applyFill="1" applyBorder="1" applyAlignment="1">
      <alignment horizontal="right"/>
    </xf>
    <xf numFmtId="0" fontId="27" fillId="0" borderId="11" xfId="0" applyFont="1" applyBorder="1" applyAlignment="1">
      <alignment horizontal="right"/>
    </xf>
    <xf numFmtId="3" fontId="27" fillId="0" borderId="12" xfId="0" applyNumberFormat="1" applyFont="1" applyBorder="1" applyAlignment="1">
      <alignment/>
    </xf>
    <xf numFmtId="0" fontId="27" fillId="0" borderId="13" xfId="0" applyFont="1" applyBorder="1" applyAlignment="1">
      <alignment horizontal="right"/>
    </xf>
    <xf numFmtId="3" fontId="27" fillId="0" borderId="14" xfId="0" applyNumberFormat="1" applyFont="1" applyBorder="1" applyAlignment="1">
      <alignment/>
    </xf>
    <xf numFmtId="0" fontId="33" fillId="7" borderId="0" xfId="0" applyFont="1" applyFill="1" applyAlignment="1">
      <alignment/>
    </xf>
    <xf numFmtId="3" fontId="33" fillId="7" borderId="0" xfId="0" applyNumberFormat="1" applyFont="1" applyFill="1" applyAlignment="1">
      <alignment/>
    </xf>
    <xf numFmtId="0" fontId="33" fillId="0" borderId="13" xfId="0" applyFont="1" applyBorder="1" applyAlignment="1">
      <alignment horizontal="right"/>
    </xf>
    <xf numFmtId="3" fontId="33" fillId="0" borderId="14" xfId="0" applyNumberFormat="1" applyFont="1" applyBorder="1" applyAlignment="1">
      <alignment/>
    </xf>
    <xf numFmtId="0" fontId="33" fillId="0" borderId="15" xfId="0" applyFont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33" fillId="0" borderId="0" xfId="0" applyFont="1" applyAlignment="1">
      <alignment/>
    </xf>
    <xf numFmtId="3" fontId="33" fillId="6" borderId="0" xfId="0" applyNumberFormat="1" applyFont="1" applyFill="1" applyAlignment="1">
      <alignment/>
    </xf>
    <xf numFmtId="0" fontId="27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29" borderId="10" xfId="0" applyFont="1" applyFill="1" applyBorder="1" applyAlignment="1">
      <alignment/>
    </xf>
    <xf numFmtId="0" fontId="36" fillId="29" borderId="10" xfId="0" applyFont="1" applyFill="1" applyBorder="1" applyAlignment="1">
      <alignment horizontal="center" vertical="top" wrapText="1"/>
    </xf>
    <xf numFmtId="0" fontId="37" fillId="29" borderId="10" xfId="0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3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wrapText="1"/>
    </xf>
    <xf numFmtId="16" fontId="27" fillId="0" borderId="10" xfId="0" applyNumberFormat="1" applyFont="1" applyBorder="1" applyAlignment="1">
      <alignment/>
    </xf>
    <xf numFmtId="0" fontId="27" fillId="29" borderId="10" xfId="0" applyFont="1" applyFill="1" applyBorder="1" applyAlignment="1">
      <alignment/>
    </xf>
    <xf numFmtId="3" fontId="33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/>
    </xf>
    <xf numFmtId="0" fontId="33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7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3" fontId="27" fillId="0" borderId="0" xfId="0" applyNumberFormat="1" applyFont="1" applyAlignment="1">
      <alignment horizontal="right" vertical="top" wrapText="1"/>
    </xf>
    <xf numFmtId="3" fontId="27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27" fillId="32" borderId="10" xfId="0" applyNumberFormat="1" applyFont="1" applyFill="1" applyBorder="1" applyAlignment="1">
      <alignment/>
    </xf>
    <xf numFmtId="3" fontId="27" fillId="32" borderId="10" xfId="0" applyNumberFormat="1" applyFont="1" applyFill="1" applyBorder="1" applyAlignment="1">
      <alignment horizontal="right" vertical="top" wrapText="1"/>
    </xf>
    <xf numFmtId="3" fontId="29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27" fillId="33" borderId="10" xfId="0" applyNumberFormat="1" applyFont="1" applyFill="1" applyBorder="1" applyAlignment="1">
      <alignment/>
    </xf>
    <xf numFmtId="3" fontId="27" fillId="33" borderId="10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/>
    </xf>
    <xf numFmtId="3" fontId="33" fillId="33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3" fontId="27" fillId="33" borderId="10" xfId="0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3" fontId="27" fillId="0" borderId="10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top" shrinkToFit="1"/>
    </xf>
    <xf numFmtId="0" fontId="7" fillId="0" borderId="2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8"/>
  <sheetViews>
    <sheetView zoomScalePageLayoutView="0" workbookViewId="0" topLeftCell="A1">
      <pane xSplit="1" ySplit="4" topLeftCell="B4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" sqref="I1"/>
    </sheetView>
  </sheetViews>
  <sheetFormatPr defaultColWidth="9.00390625" defaultRowHeight="12.75"/>
  <cols>
    <col min="1" max="1" width="41.00390625" style="0" customWidth="1"/>
    <col min="2" max="2" width="19.875" style="0" customWidth="1"/>
    <col min="3" max="3" width="20.125" style="0" customWidth="1"/>
    <col min="4" max="4" width="19.875" style="0" customWidth="1"/>
    <col min="5" max="5" width="20.375" style="0" customWidth="1"/>
    <col min="6" max="6" width="20.00390625" style="0" customWidth="1"/>
    <col min="7" max="8" width="20.375" style="0" customWidth="1"/>
    <col min="9" max="9" width="22.875" style="0" customWidth="1"/>
  </cols>
  <sheetData>
    <row r="1" spans="1:9" ht="18">
      <c r="A1" s="2" t="s">
        <v>626</v>
      </c>
      <c r="B1" s="3"/>
      <c r="C1" s="3"/>
      <c r="D1" s="3"/>
      <c r="E1" s="3"/>
      <c r="F1" s="3"/>
      <c r="G1" s="3"/>
      <c r="H1" s="80"/>
      <c r="I1" s="97" t="s">
        <v>649</v>
      </c>
    </row>
    <row r="2" spans="1:9" ht="12.75">
      <c r="A2" s="3"/>
      <c r="B2" s="3"/>
      <c r="C2" s="3"/>
      <c r="D2" s="3"/>
      <c r="E2" s="3"/>
      <c r="F2" s="3"/>
      <c r="G2" s="3"/>
      <c r="H2" s="80"/>
      <c r="I2" s="3"/>
    </row>
    <row r="3" spans="1:9" ht="27" customHeight="1">
      <c r="A3" s="115"/>
      <c r="B3" s="115"/>
      <c r="C3" s="115"/>
      <c r="D3" s="115"/>
      <c r="E3" s="115"/>
      <c r="F3" s="115"/>
      <c r="G3" s="115"/>
      <c r="H3" s="115"/>
      <c r="I3" s="115"/>
    </row>
    <row r="4" spans="1:9" ht="28.5">
      <c r="A4" s="4" t="s">
        <v>0</v>
      </c>
      <c r="B4" s="4" t="s">
        <v>337</v>
      </c>
      <c r="C4" s="4" t="s">
        <v>338</v>
      </c>
      <c r="D4" s="4" t="s">
        <v>339</v>
      </c>
      <c r="E4" s="4" t="s">
        <v>340</v>
      </c>
      <c r="F4" s="4" t="s">
        <v>341</v>
      </c>
      <c r="G4" s="4" t="s">
        <v>342</v>
      </c>
      <c r="H4" s="4" t="s">
        <v>336</v>
      </c>
      <c r="I4" s="4" t="s">
        <v>343</v>
      </c>
    </row>
    <row r="5" spans="1:9" ht="25.5">
      <c r="A5" s="6" t="s">
        <v>1</v>
      </c>
      <c r="B5" s="7">
        <v>85946100</v>
      </c>
      <c r="C5" s="7">
        <v>154090104</v>
      </c>
      <c r="D5" s="7">
        <v>53347680</v>
      </c>
      <c r="E5" s="7">
        <v>6283852</v>
      </c>
      <c r="F5" s="7">
        <v>13900116</v>
      </c>
      <c r="G5" s="7">
        <v>9510200</v>
      </c>
      <c r="H5" s="7">
        <v>85352060</v>
      </c>
      <c r="I5" s="7">
        <f>SUM(B5:H5)</f>
        <v>408430112</v>
      </c>
    </row>
    <row r="6" spans="1:9" ht="12.75">
      <c r="A6" s="6" t="s">
        <v>2</v>
      </c>
      <c r="B6" s="7">
        <v>7162175</v>
      </c>
      <c r="C6" s="7">
        <v>3004403</v>
      </c>
      <c r="D6" s="7">
        <v>1070000</v>
      </c>
      <c r="E6" s="7">
        <v>300000</v>
      </c>
      <c r="F6" s="7">
        <v>278002</v>
      </c>
      <c r="G6" s="7">
        <v>190000</v>
      </c>
      <c r="H6" s="7">
        <v>1500000</v>
      </c>
      <c r="I6" s="7">
        <f aca="true" t="shared" si="0" ref="I6:I69">SUM(B6:H6)</f>
        <v>13504580</v>
      </c>
    </row>
    <row r="7" spans="1:9" ht="12.75">
      <c r="A7" s="6" t="s">
        <v>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0</v>
      </c>
    </row>
    <row r="8" spans="1:9" ht="25.5">
      <c r="A8" s="6" t="s">
        <v>4</v>
      </c>
      <c r="B8" s="7">
        <v>0</v>
      </c>
      <c r="C8" s="7">
        <v>0</v>
      </c>
      <c r="D8" s="7">
        <v>150000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150000</v>
      </c>
    </row>
    <row r="9" spans="1:9" ht="12.75">
      <c r="A9" s="6" t="s">
        <v>5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0</v>
      </c>
    </row>
    <row r="10" spans="1:9" ht="12.75">
      <c r="A10" s="6" t="s">
        <v>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0</v>
      </c>
    </row>
    <row r="11" spans="1:9" ht="12.75">
      <c r="A11" s="6" t="s">
        <v>7</v>
      </c>
      <c r="B11" s="7">
        <v>3246600</v>
      </c>
      <c r="C11" s="7">
        <v>3485000</v>
      </c>
      <c r="D11" s="7">
        <v>1190000</v>
      </c>
      <c r="E11" s="7">
        <v>200000</v>
      </c>
      <c r="F11" s="7">
        <v>400000</v>
      </c>
      <c r="G11" s="7">
        <v>200000</v>
      </c>
      <c r="H11" s="7">
        <v>3295700</v>
      </c>
      <c r="I11" s="7">
        <f t="shared" si="0"/>
        <v>12017300</v>
      </c>
    </row>
    <row r="12" spans="1:9" ht="12.75">
      <c r="A12" s="6" t="s">
        <v>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0</v>
      </c>
    </row>
    <row r="13" spans="1:9" ht="12.75">
      <c r="A13" s="6" t="s">
        <v>9</v>
      </c>
      <c r="B13" s="7">
        <v>1534480</v>
      </c>
      <c r="C13" s="7">
        <v>500000</v>
      </c>
      <c r="D13" s="7">
        <v>0</v>
      </c>
      <c r="E13" s="7">
        <v>0</v>
      </c>
      <c r="F13" s="7">
        <v>0</v>
      </c>
      <c r="G13" s="7">
        <v>65000</v>
      </c>
      <c r="H13" s="7">
        <v>1077000</v>
      </c>
      <c r="I13" s="7">
        <f t="shared" si="0"/>
        <v>3176480</v>
      </c>
    </row>
    <row r="14" spans="1:9" ht="12.75">
      <c r="A14" s="6" t="s">
        <v>10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</row>
    <row r="15" spans="1:9" ht="12.75">
      <c r="A15" s="6" t="s">
        <v>11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</row>
    <row r="16" spans="1:9" ht="12.75">
      <c r="A16" s="6" t="s">
        <v>12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0</v>
      </c>
    </row>
    <row r="17" spans="1:9" ht="25.5">
      <c r="A17" s="6" t="s">
        <v>13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0</v>
      </c>
    </row>
    <row r="18" spans="1:9" ht="12.75">
      <c r="A18" s="6" t="s">
        <v>14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25200000</v>
      </c>
      <c r="I18" s="7">
        <f t="shared" si="0"/>
        <v>25200000</v>
      </c>
    </row>
    <row r="19" spans="1:9" ht="38.25">
      <c r="A19" s="6" t="s">
        <v>15</v>
      </c>
      <c r="B19" s="7">
        <v>0</v>
      </c>
      <c r="C19" s="7">
        <v>4370000</v>
      </c>
      <c r="D19" s="7">
        <v>0</v>
      </c>
      <c r="E19" s="7">
        <v>0</v>
      </c>
      <c r="F19" s="7">
        <v>0</v>
      </c>
      <c r="G19" s="7">
        <v>0</v>
      </c>
      <c r="H19" s="7">
        <v>1320000</v>
      </c>
      <c r="I19" s="7">
        <f t="shared" si="0"/>
        <v>5690000</v>
      </c>
    </row>
    <row r="20" spans="1:9" ht="12.75">
      <c r="A20" s="6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0</v>
      </c>
    </row>
    <row r="21" spans="1:9" ht="15.75">
      <c r="A21" s="8" t="s">
        <v>297</v>
      </c>
      <c r="B21" s="9">
        <f aca="true" t="shared" si="1" ref="B21:H21">SUM(B5:B20)</f>
        <v>97889355</v>
      </c>
      <c r="C21" s="9">
        <f t="shared" si="1"/>
        <v>165449507</v>
      </c>
      <c r="D21" s="9">
        <f t="shared" si="1"/>
        <v>55757680</v>
      </c>
      <c r="E21" s="9">
        <f t="shared" si="1"/>
        <v>6783852</v>
      </c>
      <c r="F21" s="9">
        <f t="shared" si="1"/>
        <v>14578118</v>
      </c>
      <c r="G21" s="9">
        <f t="shared" si="1"/>
        <v>9965200</v>
      </c>
      <c r="H21" s="9">
        <f t="shared" si="1"/>
        <v>117744760</v>
      </c>
      <c r="I21" s="9">
        <f t="shared" si="0"/>
        <v>468168472</v>
      </c>
    </row>
    <row r="22" spans="1:9" ht="31.5">
      <c r="A22" s="8" t="s">
        <v>298</v>
      </c>
      <c r="B22" s="9">
        <v>15172850</v>
      </c>
      <c r="C22" s="9">
        <v>25644673</v>
      </c>
      <c r="D22" s="9">
        <v>8835990</v>
      </c>
      <c r="E22" s="9">
        <v>1051497</v>
      </c>
      <c r="F22" s="9">
        <v>2259608</v>
      </c>
      <c r="G22" s="9">
        <v>1544606</v>
      </c>
      <c r="H22" s="9">
        <v>18163258</v>
      </c>
      <c r="I22" s="9">
        <f t="shared" si="0"/>
        <v>72672482</v>
      </c>
    </row>
    <row r="23" spans="1:9" ht="12.75">
      <c r="A23" s="6" t="s">
        <v>17</v>
      </c>
      <c r="B23" s="7">
        <v>30000</v>
      </c>
      <c r="C23" s="7">
        <v>220000</v>
      </c>
      <c r="D23" s="7">
        <v>20000</v>
      </c>
      <c r="E23" s="7"/>
      <c r="F23" s="7">
        <v>0</v>
      </c>
      <c r="G23" s="7">
        <v>0</v>
      </c>
      <c r="H23" s="7">
        <v>600000</v>
      </c>
      <c r="I23" s="7">
        <f t="shared" si="0"/>
        <v>870000</v>
      </c>
    </row>
    <row r="24" spans="1:9" ht="12.75">
      <c r="A24" s="6" t="s">
        <v>18</v>
      </c>
      <c r="B24" s="7">
        <v>1500000</v>
      </c>
      <c r="C24" s="7">
        <v>800000</v>
      </c>
      <c r="D24" s="7">
        <v>400000</v>
      </c>
      <c r="E24" s="7">
        <v>63000</v>
      </c>
      <c r="F24" s="7">
        <v>350000</v>
      </c>
      <c r="G24" s="7">
        <v>370000</v>
      </c>
      <c r="H24" s="7">
        <v>9520000</v>
      </c>
      <c r="I24" s="7">
        <f t="shared" si="0"/>
        <v>13003000</v>
      </c>
    </row>
    <row r="25" spans="1:9" ht="12.75">
      <c r="A25" s="6" t="s">
        <v>19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0</v>
      </c>
    </row>
    <row r="26" spans="1:9" ht="12.75">
      <c r="A26" s="6" t="s">
        <v>20</v>
      </c>
      <c r="B26" s="7">
        <v>200000</v>
      </c>
      <c r="C26" s="7">
        <v>100000</v>
      </c>
      <c r="D26" s="7">
        <v>40000</v>
      </c>
      <c r="E26" s="7">
        <v>0</v>
      </c>
      <c r="F26" s="7">
        <v>0</v>
      </c>
      <c r="G26" s="7">
        <v>0</v>
      </c>
      <c r="H26" s="7">
        <v>2800000</v>
      </c>
      <c r="I26" s="7">
        <f t="shared" si="0"/>
        <v>3140000</v>
      </c>
    </row>
    <row r="27" spans="1:9" ht="12.75">
      <c r="A27" s="6" t="s">
        <v>21</v>
      </c>
      <c r="B27" s="7">
        <v>520000</v>
      </c>
      <c r="C27" s="7">
        <v>100000</v>
      </c>
      <c r="D27" s="7">
        <v>65000</v>
      </c>
      <c r="E27" s="7">
        <v>0</v>
      </c>
      <c r="F27" s="7">
        <v>110000</v>
      </c>
      <c r="G27" s="7">
        <v>230000</v>
      </c>
      <c r="H27" s="7">
        <v>3300000</v>
      </c>
      <c r="I27" s="7">
        <f t="shared" si="0"/>
        <v>4325000</v>
      </c>
    </row>
    <row r="28" spans="1:9" ht="12.75">
      <c r="A28" s="6" t="s">
        <v>22</v>
      </c>
      <c r="B28" s="7">
        <v>1661000</v>
      </c>
      <c r="C28" s="7">
        <v>4852383</v>
      </c>
      <c r="D28" s="7">
        <v>2625000</v>
      </c>
      <c r="E28" s="7">
        <v>0</v>
      </c>
      <c r="F28" s="7">
        <v>970878</v>
      </c>
      <c r="G28" s="7">
        <v>2100000</v>
      </c>
      <c r="H28" s="7">
        <v>20886000</v>
      </c>
      <c r="I28" s="7">
        <f t="shared" si="0"/>
        <v>33095261</v>
      </c>
    </row>
    <row r="29" spans="1:9" ht="12.75">
      <c r="A29" s="6" t="s">
        <v>23</v>
      </c>
      <c r="B29" s="7">
        <v>0</v>
      </c>
      <c r="C29" s="7">
        <v>20000000</v>
      </c>
      <c r="D29" s="7">
        <v>4998500</v>
      </c>
      <c r="E29" s="7">
        <v>0</v>
      </c>
      <c r="F29" s="7">
        <v>4168482</v>
      </c>
      <c r="G29" s="7">
        <v>0</v>
      </c>
      <c r="H29" s="7">
        <v>27000000</v>
      </c>
      <c r="I29" s="7">
        <f t="shared" si="0"/>
        <v>56166982</v>
      </c>
    </row>
    <row r="30" spans="1:9" ht="12.75">
      <c r="A30" s="6" t="s">
        <v>24</v>
      </c>
      <c r="B30" s="7">
        <v>0</v>
      </c>
      <c r="C30" s="7">
        <v>200000</v>
      </c>
      <c r="D30" s="7">
        <v>0</v>
      </c>
      <c r="E30" s="7">
        <v>0</v>
      </c>
      <c r="F30" s="7">
        <v>0</v>
      </c>
      <c r="G30" s="7">
        <v>50000</v>
      </c>
      <c r="H30" s="7">
        <v>0</v>
      </c>
      <c r="I30" s="7">
        <f t="shared" si="0"/>
        <v>250000</v>
      </c>
    </row>
    <row r="31" spans="1:9" ht="12.75">
      <c r="A31" s="6" t="s">
        <v>25</v>
      </c>
      <c r="B31" s="7">
        <v>110000</v>
      </c>
      <c r="C31" s="7">
        <v>100000</v>
      </c>
      <c r="D31" s="7">
        <v>600000</v>
      </c>
      <c r="E31" s="7">
        <v>0</v>
      </c>
      <c r="F31" s="7">
        <v>200000</v>
      </c>
      <c r="G31" s="7">
        <v>600000</v>
      </c>
      <c r="H31" s="7">
        <v>13014000</v>
      </c>
      <c r="I31" s="7">
        <f t="shared" si="0"/>
        <v>14624000</v>
      </c>
    </row>
    <row r="32" spans="1:9" ht="12.75">
      <c r="A32" s="6" t="s">
        <v>26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</row>
    <row r="33" spans="1:9" ht="25.5">
      <c r="A33" s="6" t="s">
        <v>27</v>
      </c>
      <c r="B33" s="7">
        <v>3500000</v>
      </c>
      <c r="C33" s="7">
        <v>0</v>
      </c>
      <c r="D33" s="7">
        <v>30000</v>
      </c>
      <c r="E33" s="7">
        <v>0</v>
      </c>
      <c r="F33" s="7">
        <v>0</v>
      </c>
      <c r="G33" s="7">
        <v>7640000</v>
      </c>
      <c r="H33" s="7">
        <v>26000000</v>
      </c>
      <c r="I33" s="7">
        <f t="shared" si="0"/>
        <v>37170000</v>
      </c>
    </row>
    <row r="34" spans="1:9" ht="12.75">
      <c r="A34" s="6" t="s">
        <v>28</v>
      </c>
      <c r="B34" s="7">
        <v>883000</v>
      </c>
      <c r="C34" s="7">
        <v>1000000</v>
      </c>
      <c r="D34" s="7">
        <v>800000</v>
      </c>
      <c r="E34" s="7">
        <v>0</v>
      </c>
      <c r="F34" s="7">
        <v>259000</v>
      </c>
      <c r="G34" s="7">
        <v>500000</v>
      </c>
      <c r="H34" s="7">
        <v>57840000</v>
      </c>
      <c r="I34" s="7">
        <f t="shared" si="0"/>
        <v>61282000</v>
      </c>
    </row>
    <row r="35" spans="1:9" ht="12.75">
      <c r="A35" s="6" t="s">
        <v>29</v>
      </c>
      <c r="B35" s="7">
        <v>10000</v>
      </c>
      <c r="C35" s="7">
        <v>20000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0"/>
        <v>30000</v>
      </c>
    </row>
    <row r="36" spans="1:9" ht="12.75">
      <c r="A36" s="6" t="s">
        <v>30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4600000</v>
      </c>
      <c r="I36" s="7">
        <f t="shared" si="0"/>
        <v>4600000</v>
      </c>
    </row>
    <row r="37" spans="1:9" ht="25.5">
      <c r="A37" s="6" t="s">
        <v>31</v>
      </c>
      <c r="B37" s="7">
        <v>2271000</v>
      </c>
      <c r="C37" s="7">
        <f>2344282+3780000</f>
        <v>6124282</v>
      </c>
      <c r="D37" s="7">
        <v>2444445</v>
      </c>
      <c r="E37" s="7">
        <v>17000</v>
      </c>
      <c r="F37" s="7">
        <v>1635757</v>
      </c>
      <c r="G37" s="7">
        <v>1580000</v>
      </c>
      <c r="H37" s="7">
        <v>44700400</v>
      </c>
      <c r="I37" s="7">
        <f t="shared" si="0"/>
        <v>58772884</v>
      </c>
    </row>
    <row r="38" spans="1:9" ht="12.75">
      <c r="A38" s="6" t="s">
        <v>32</v>
      </c>
      <c r="B38" s="7">
        <v>197000</v>
      </c>
      <c r="C38" s="7">
        <v>0</v>
      </c>
      <c r="D38" s="7">
        <v>0</v>
      </c>
      <c r="E38" s="7">
        <v>0</v>
      </c>
      <c r="F38" s="7">
        <v>0</v>
      </c>
      <c r="G38" s="7">
        <v>12000</v>
      </c>
      <c r="H38" s="7">
        <v>98010000</v>
      </c>
      <c r="I38" s="7">
        <f t="shared" si="0"/>
        <v>98219000</v>
      </c>
    </row>
    <row r="39" spans="1:9" ht="12.75">
      <c r="A39" s="6" t="s">
        <v>33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0</v>
      </c>
    </row>
    <row r="40" spans="1:9" ht="25.5">
      <c r="A40" s="6" t="s">
        <v>34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1000000</v>
      </c>
      <c r="I40" s="7">
        <f t="shared" si="0"/>
        <v>1000000</v>
      </c>
    </row>
    <row r="41" spans="1:9" ht="12.75">
      <c r="A41" s="6" t="s">
        <v>35</v>
      </c>
      <c r="B41" s="7">
        <v>0</v>
      </c>
      <c r="C41" s="7">
        <v>10000</v>
      </c>
      <c r="D41" s="7">
        <v>25000</v>
      </c>
      <c r="E41" s="7"/>
      <c r="F41" s="7">
        <v>80000</v>
      </c>
      <c r="G41" s="7">
        <v>100000</v>
      </c>
      <c r="H41" s="7">
        <v>400000</v>
      </c>
      <c r="I41" s="7">
        <f t="shared" si="0"/>
        <v>615000</v>
      </c>
    </row>
    <row r="42" spans="1:9" ht="15.75">
      <c r="A42" s="8" t="s">
        <v>299</v>
      </c>
      <c r="B42" s="9">
        <f aca="true" t="shared" si="2" ref="B42:H42">SUM(B23:B41)</f>
        <v>10882000</v>
      </c>
      <c r="C42" s="9">
        <f t="shared" si="2"/>
        <v>33526665</v>
      </c>
      <c r="D42" s="9">
        <f t="shared" si="2"/>
        <v>12047945</v>
      </c>
      <c r="E42" s="9">
        <f t="shared" si="2"/>
        <v>80000</v>
      </c>
      <c r="F42" s="9">
        <f t="shared" si="2"/>
        <v>7774117</v>
      </c>
      <c r="G42" s="9">
        <f t="shared" si="2"/>
        <v>13182000</v>
      </c>
      <c r="H42" s="9">
        <f t="shared" si="2"/>
        <v>309670400</v>
      </c>
      <c r="I42" s="9">
        <f t="shared" si="0"/>
        <v>387163127</v>
      </c>
    </row>
    <row r="43" spans="1:9" ht="12.75">
      <c r="A43" s="6" t="s">
        <v>36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0</v>
      </c>
    </row>
    <row r="44" spans="1:9" ht="12.75">
      <c r="A44" s="6" t="s">
        <v>300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0"/>
        <v>0</v>
      </c>
    </row>
    <row r="45" spans="1:9" ht="12.75">
      <c r="A45" s="6" t="s">
        <v>37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0</v>
      </c>
    </row>
    <row r="46" spans="1:9" ht="25.5">
      <c r="A46" s="6" t="s">
        <v>301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0</v>
      </c>
    </row>
    <row r="47" spans="1:9" ht="25.5">
      <c r="A47" s="6" t="s">
        <v>302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0</v>
      </c>
    </row>
    <row r="48" spans="1:9" ht="12.75">
      <c r="A48" s="6" t="s">
        <v>303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</row>
    <row r="49" spans="1:9" ht="12.75">
      <c r="A49" s="6" t="s">
        <v>304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0</v>
      </c>
    </row>
    <row r="50" spans="1:9" ht="12.75">
      <c r="A50" s="6" t="s">
        <v>305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22000000</v>
      </c>
      <c r="I50" s="7">
        <f t="shared" si="0"/>
        <v>22000000</v>
      </c>
    </row>
    <row r="51" spans="1:9" ht="25.5">
      <c r="A51" s="10" t="s">
        <v>38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7">
        <f t="shared" si="0"/>
        <v>0</v>
      </c>
    </row>
    <row r="52" spans="1:9" ht="12.75">
      <c r="A52" s="10" t="s">
        <v>39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7">
        <f t="shared" si="0"/>
        <v>0</v>
      </c>
    </row>
    <row r="53" spans="1:9" ht="12.75">
      <c r="A53" s="10" t="s">
        <v>40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7">
        <f t="shared" si="0"/>
        <v>0</v>
      </c>
    </row>
    <row r="54" spans="1:9" ht="38.25">
      <c r="A54" s="10" t="s">
        <v>41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7">
        <f t="shared" si="0"/>
        <v>0</v>
      </c>
    </row>
    <row r="55" spans="1:9" ht="15.75">
      <c r="A55" s="8" t="s">
        <v>306</v>
      </c>
      <c r="B55" s="9">
        <f aca="true" t="shared" si="3" ref="B55:H55">SUM(B43:B50)</f>
        <v>0</v>
      </c>
      <c r="C55" s="9">
        <f t="shared" si="3"/>
        <v>0</v>
      </c>
      <c r="D55" s="9">
        <f t="shared" si="3"/>
        <v>0</v>
      </c>
      <c r="E55" s="9">
        <f t="shared" si="3"/>
        <v>0</v>
      </c>
      <c r="F55" s="9">
        <f t="shared" si="3"/>
        <v>0</v>
      </c>
      <c r="G55" s="9">
        <f t="shared" si="3"/>
        <v>0</v>
      </c>
      <c r="H55" s="9">
        <f t="shared" si="3"/>
        <v>22000000</v>
      </c>
      <c r="I55" s="9">
        <f t="shared" si="0"/>
        <v>22000000</v>
      </c>
    </row>
    <row r="56" spans="1:9" ht="12.75">
      <c r="A56" s="6" t="s">
        <v>307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0"/>
        <v>0</v>
      </c>
    </row>
    <row r="57" spans="1:9" ht="12.75">
      <c r="A57" s="6" t="s">
        <v>308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</row>
    <row r="58" spans="1:9" ht="38.25">
      <c r="A58" s="6" t="s">
        <v>42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0"/>
        <v>0</v>
      </c>
    </row>
    <row r="59" spans="1:9" ht="38.25">
      <c r="A59" s="6" t="s">
        <v>309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0"/>
        <v>0</v>
      </c>
    </row>
    <row r="60" spans="1:9" ht="38.25">
      <c r="A60" s="6" t="s">
        <v>310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</row>
    <row r="61" spans="1:9" ht="25.5">
      <c r="A61" s="6" t="s">
        <v>311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320000</v>
      </c>
      <c r="I61" s="7">
        <f t="shared" si="0"/>
        <v>320000</v>
      </c>
    </row>
    <row r="62" spans="1:9" ht="12.75">
      <c r="A62" s="12" t="s">
        <v>43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320000</v>
      </c>
      <c r="I62" s="7">
        <f t="shared" si="0"/>
        <v>320000</v>
      </c>
    </row>
    <row r="63" spans="1:9" ht="12.75">
      <c r="A63" s="12" t="s">
        <v>44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7">
        <f t="shared" si="0"/>
        <v>0</v>
      </c>
    </row>
    <row r="64" spans="1:9" ht="38.25">
      <c r="A64" s="12" t="s">
        <v>45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7">
        <f t="shared" si="0"/>
        <v>0</v>
      </c>
    </row>
    <row r="65" spans="1:9" ht="25.5">
      <c r="A65" s="12" t="s">
        <v>46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7">
        <f t="shared" si="0"/>
        <v>0</v>
      </c>
    </row>
    <row r="66" spans="1:9" ht="25.5">
      <c r="A66" s="12" t="s">
        <v>47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7">
        <f t="shared" si="0"/>
        <v>0</v>
      </c>
    </row>
    <row r="67" spans="1:9" ht="12.75">
      <c r="A67" s="12" t="s">
        <v>48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7">
        <f t="shared" si="0"/>
        <v>0</v>
      </c>
    </row>
    <row r="68" spans="1:9" ht="25.5">
      <c r="A68" s="12" t="s">
        <v>49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7">
        <f t="shared" si="0"/>
        <v>0</v>
      </c>
    </row>
    <row r="69" spans="1:9" ht="12.75">
      <c r="A69" s="12" t="s">
        <v>50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7">
        <f t="shared" si="0"/>
        <v>0</v>
      </c>
    </row>
    <row r="70" spans="1:9" ht="25.5">
      <c r="A70" s="12" t="s">
        <v>51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7">
        <f aca="true" t="shared" si="4" ref="I70:I133">SUM(B70:H70)</f>
        <v>0</v>
      </c>
    </row>
    <row r="71" spans="1:9" ht="25.5">
      <c r="A71" s="12" t="s">
        <v>52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7">
        <f t="shared" si="4"/>
        <v>0</v>
      </c>
    </row>
    <row r="72" spans="1:9" ht="38.25">
      <c r="A72" s="6" t="s">
        <v>312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f t="shared" si="4"/>
        <v>0</v>
      </c>
    </row>
    <row r="73" spans="1:9" ht="38.25">
      <c r="A73" s="6" t="s">
        <v>313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f t="shared" si="4"/>
        <v>0</v>
      </c>
    </row>
    <row r="74" spans="1:9" ht="12.75">
      <c r="A74" s="6" t="s">
        <v>53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f t="shared" si="4"/>
        <v>0</v>
      </c>
    </row>
    <row r="75" spans="1:9" ht="12.75">
      <c r="A75" s="6" t="s">
        <v>54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f t="shared" si="4"/>
        <v>0</v>
      </c>
    </row>
    <row r="76" spans="1:9" ht="25.5">
      <c r="A76" s="6" t="s">
        <v>55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f t="shared" si="4"/>
        <v>0</v>
      </c>
    </row>
    <row r="77" spans="1:9" ht="25.5">
      <c r="A77" s="6" t="s">
        <v>314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10200000</v>
      </c>
      <c r="I77" s="7">
        <f t="shared" si="4"/>
        <v>10200000</v>
      </c>
    </row>
    <row r="78" spans="1:9" ht="12.75">
      <c r="A78" s="12" t="s">
        <v>56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1200000</v>
      </c>
      <c r="I78" s="11">
        <f t="shared" si="4"/>
        <v>1200000</v>
      </c>
    </row>
    <row r="79" spans="1:9" ht="12.75">
      <c r="A79" s="12" t="s">
        <v>57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6000000</v>
      </c>
      <c r="I79" s="11">
        <f t="shared" si="4"/>
        <v>6000000</v>
      </c>
    </row>
    <row r="80" spans="1:9" ht="12.75">
      <c r="A80" s="12" t="s">
        <v>58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f t="shared" si="4"/>
        <v>0</v>
      </c>
    </row>
    <row r="81" spans="1:9" ht="12.75">
      <c r="A81" s="12" t="s">
        <v>59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f t="shared" si="4"/>
        <v>0</v>
      </c>
    </row>
    <row r="82" spans="1:9" ht="12.75">
      <c r="A82" s="12" t="s">
        <v>60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3000000</v>
      </c>
      <c r="I82" s="11">
        <f t="shared" si="4"/>
        <v>3000000</v>
      </c>
    </row>
    <row r="83" spans="1:9" ht="25.5">
      <c r="A83" s="12" t="s">
        <v>61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f t="shared" si="4"/>
        <v>0</v>
      </c>
    </row>
    <row r="84" spans="1:9" ht="25.5">
      <c r="A84" s="12" t="s">
        <v>62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f t="shared" si="4"/>
        <v>0</v>
      </c>
    </row>
    <row r="85" spans="1:9" ht="12.75">
      <c r="A85" s="12" t="s">
        <v>63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f t="shared" si="4"/>
        <v>0</v>
      </c>
    </row>
    <row r="86" spans="1:9" ht="25.5">
      <c r="A86" s="12" t="s">
        <v>64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f t="shared" si="4"/>
        <v>0</v>
      </c>
    </row>
    <row r="87" spans="1:9" ht="12.75">
      <c r="A87" s="12" t="s">
        <v>65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f t="shared" si="4"/>
        <v>0</v>
      </c>
    </row>
    <row r="88" spans="1:9" ht="12.75">
      <c r="A88" s="6" t="s">
        <v>66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217899164</v>
      </c>
      <c r="I88" s="7">
        <f t="shared" si="4"/>
        <v>217899164</v>
      </c>
    </row>
    <row r="89" spans="1:9" ht="15.75">
      <c r="A89" s="8" t="s">
        <v>315</v>
      </c>
      <c r="B89" s="9">
        <f aca="true" t="shared" si="5" ref="B89:H89">SUM(B56+B57+B58+B59+B60+B61+B72+B73+B74+B75+B76+B77+B88)</f>
        <v>0</v>
      </c>
      <c r="C89" s="9">
        <f t="shared" si="5"/>
        <v>0</v>
      </c>
      <c r="D89" s="9">
        <f t="shared" si="5"/>
        <v>0</v>
      </c>
      <c r="E89" s="9">
        <f t="shared" si="5"/>
        <v>0</v>
      </c>
      <c r="F89" s="9">
        <f t="shared" si="5"/>
        <v>0</v>
      </c>
      <c r="G89" s="9">
        <f t="shared" si="5"/>
        <v>0</v>
      </c>
      <c r="H89" s="9">
        <f t="shared" si="5"/>
        <v>228419164</v>
      </c>
      <c r="I89" s="9">
        <f t="shared" si="4"/>
        <v>228419164</v>
      </c>
    </row>
    <row r="90" spans="1:9" ht="12.75">
      <c r="A90" s="6" t="s">
        <v>67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f t="shared" si="4"/>
        <v>0</v>
      </c>
    </row>
    <row r="91" spans="1:9" ht="12.75">
      <c r="A91" s="6" t="s">
        <v>316</v>
      </c>
      <c r="B91" s="7">
        <v>300000</v>
      </c>
      <c r="C91" s="7"/>
      <c r="D91" s="7">
        <v>0</v>
      </c>
      <c r="E91" s="7">
        <v>0</v>
      </c>
      <c r="F91" s="7">
        <v>393000</v>
      </c>
      <c r="G91" s="7">
        <v>0</v>
      </c>
      <c r="H91" s="7">
        <v>296720000</v>
      </c>
      <c r="I91" s="7">
        <f t="shared" si="4"/>
        <v>297413000</v>
      </c>
    </row>
    <row r="92" spans="1:9" ht="25.5">
      <c r="A92" s="6" t="s">
        <v>68</v>
      </c>
      <c r="B92" s="7">
        <v>0</v>
      </c>
      <c r="C92" s="7">
        <v>0</v>
      </c>
      <c r="D92" s="7"/>
      <c r="E92" s="7"/>
      <c r="F92" s="7"/>
      <c r="G92" s="7">
        <v>235000</v>
      </c>
      <c r="H92" s="7">
        <v>393000</v>
      </c>
      <c r="I92" s="7">
        <f t="shared" si="4"/>
        <v>628000</v>
      </c>
    </row>
    <row r="93" spans="1:9" ht="25.5">
      <c r="A93" s="6" t="s">
        <v>69</v>
      </c>
      <c r="B93" s="7">
        <v>0</v>
      </c>
      <c r="C93" s="7">
        <v>500000</v>
      </c>
      <c r="D93" s="7">
        <v>200000</v>
      </c>
      <c r="E93" s="7">
        <v>39000</v>
      </c>
      <c r="F93" s="7">
        <v>60000</v>
      </c>
      <c r="G93" s="7">
        <v>1714000</v>
      </c>
      <c r="H93" s="7">
        <v>0</v>
      </c>
      <c r="I93" s="7">
        <f t="shared" si="4"/>
        <v>2513000</v>
      </c>
    </row>
    <row r="94" spans="1:9" ht="12.75">
      <c r="A94" s="6" t="s">
        <v>70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f t="shared" si="4"/>
        <v>0</v>
      </c>
    </row>
    <row r="95" spans="1:9" ht="25.5">
      <c r="A95" s="6" t="s">
        <v>71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f t="shared" si="4"/>
        <v>0</v>
      </c>
    </row>
    <row r="96" spans="1:9" ht="25.5">
      <c r="A96" s="6" t="s">
        <v>72</v>
      </c>
      <c r="B96" s="7">
        <v>81000</v>
      </c>
      <c r="C96" s="7">
        <v>135000</v>
      </c>
      <c r="D96" s="7">
        <v>54000</v>
      </c>
      <c r="E96" s="7">
        <v>11000</v>
      </c>
      <c r="F96" s="7">
        <v>123200</v>
      </c>
      <c r="G96" s="7">
        <v>149000</v>
      </c>
      <c r="H96" s="7">
        <v>80220400</v>
      </c>
      <c r="I96" s="7">
        <f t="shared" si="4"/>
        <v>80773600</v>
      </c>
    </row>
    <row r="97" spans="1:9" ht="15.75">
      <c r="A97" s="8" t="s">
        <v>317</v>
      </c>
      <c r="B97" s="9">
        <f aca="true" t="shared" si="6" ref="B97:H97">SUM(B90:B96)</f>
        <v>381000</v>
      </c>
      <c r="C97" s="9">
        <f t="shared" si="6"/>
        <v>635000</v>
      </c>
      <c r="D97" s="9">
        <f t="shared" si="6"/>
        <v>254000</v>
      </c>
      <c r="E97" s="9">
        <f t="shared" si="6"/>
        <v>50000</v>
      </c>
      <c r="F97" s="9">
        <f t="shared" si="6"/>
        <v>576200</v>
      </c>
      <c r="G97" s="9">
        <f t="shared" si="6"/>
        <v>2098000</v>
      </c>
      <c r="H97" s="9">
        <f t="shared" si="6"/>
        <v>377333400</v>
      </c>
      <c r="I97" s="9">
        <f t="shared" si="4"/>
        <v>381327600</v>
      </c>
    </row>
    <row r="98" spans="1:9" ht="12.75">
      <c r="A98" s="6" t="s">
        <v>73</v>
      </c>
      <c r="B98" s="7">
        <v>0</v>
      </c>
      <c r="C98" s="7">
        <v>500000</v>
      </c>
      <c r="D98" s="7">
        <v>0</v>
      </c>
      <c r="E98" s="7">
        <v>0</v>
      </c>
      <c r="F98" s="7">
        <v>0</v>
      </c>
      <c r="G98" s="7">
        <v>0</v>
      </c>
      <c r="H98" s="7">
        <v>40000000</v>
      </c>
      <c r="I98" s="7">
        <f t="shared" si="4"/>
        <v>40500000</v>
      </c>
    </row>
    <row r="99" spans="1:9" ht="12.75">
      <c r="A99" s="6" t="s">
        <v>74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f t="shared" si="4"/>
        <v>0</v>
      </c>
    </row>
    <row r="100" spans="1:9" ht="12.75">
      <c r="A100" s="6" t="s">
        <v>75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9500000</v>
      </c>
      <c r="I100" s="7">
        <f t="shared" si="4"/>
        <v>9500000</v>
      </c>
    </row>
    <row r="101" spans="1:9" ht="25.5">
      <c r="A101" s="6" t="s">
        <v>76</v>
      </c>
      <c r="B101" s="7">
        <v>0</v>
      </c>
      <c r="C101" s="7">
        <v>135000</v>
      </c>
      <c r="D101" s="7">
        <v>0</v>
      </c>
      <c r="E101" s="7">
        <v>0</v>
      </c>
      <c r="F101" s="7">
        <v>0</v>
      </c>
      <c r="G101" s="7">
        <v>0</v>
      </c>
      <c r="H101" s="7">
        <v>13365000</v>
      </c>
      <c r="I101" s="7">
        <f t="shared" si="4"/>
        <v>13500000</v>
      </c>
    </row>
    <row r="102" spans="1:9" ht="15.75">
      <c r="A102" s="8" t="s">
        <v>318</v>
      </c>
      <c r="B102" s="9">
        <f aca="true" t="shared" si="7" ref="B102:H102">SUM(B98:B101)</f>
        <v>0</v>
      </c>
      <c r="C102" s="9">
        <f t="shared" si="7"/>
        <v>635000</v>
      </c>
      <c r="D102" s="9">
        <f t="shared" si="7"/>
        <v>0</v>
      </c>
      <c r="E102" s="9">
        <f t="shared" si="7"/>
        <v>0</v>
      </c>
      <c r="F102" s="9">
        <f t="shared" si="7"/>
        <v>0</v>
      </c>
      <c r="G102" s="9">
        <f t="shared" si="7"/>
        <v>0</v>
      </c>
      <c r="H102" s="9">
        <f t="shared" si="7"/>
        <v>62865000</v>
      </c>
      <c r="I102" s="9">
        <f t="shared" si="4"/>
        <v>63500000</v>
      </c>
    </row>
    <row r="103" spans="1:9" ht="38.25">
      <c r="A103" s="6" t="s">
        <v>77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f t="shared" si="4"/>
        <v>0</v>
      </c>
    </row>
    <row r="104" spans="1:9" ht="38.25">
      <c r="A104" s="6" t="s">
        <v>319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f t="shared" si="4"/>
        <v>0</v>
      </c>
    </row>
    <row r="105" spans="1:9" ht="38.25">
      <c r="A105" s="6" t="s">
        <v>320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f t="shared" si="4"/>
        <v>0</v>
      </c>
    </row>
    <row r="106" spans="1:9" ht="25.5">
      <c r="A106" s="6" t="s">
        <v>321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f t="shared" si="4"/>
        <v>0</v>
      </c>
    </row>
    <row r="107" spans="1:9" ht="12.75">
      <c r="A107" s="12" t="s">
        <v>78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f t="shared" si="4"/>
        <v>0</v>
      </c>
    </row>
    <row r="108" spans="1:9" ht="12.75">
      <c r="A108" s="12" t="s">
        <v>79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f t="shared" si="4"/>
        <v>0</v>
      </c>
    </row>
    <row r="109" spans="1:9" ht="38.25">
      <c r="A109" s="12" t="s">
        <v>80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f t="shared" si="4"/>
        <v>0</v>
      </c>
    </row>
    <row r="110" spans="1:9" ht="12.75">
      <c r="A110" s="12" t="s">
        <v>81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f t="shared" si="4"/>
        <v>0</v>
      </c>
    </row>
    <row r="111" spans="1:9" ht="25.5">
      <c r="A111" s="12" t="s">
        <v>82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f t="shared" si="4"/>
        <v>0</v>
      </c>
    </row>
    <row r="112" spans="1:9" ht="12.75">
      <c r="A112" s="12" t="s">
        <v>83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f t="shared" si="4"/>
        <v>0</v>
      </c>
    </row>
    <row r="113" spans="1:9" ht="25.5">
      <c r="A113" s="12" t="s">
        <v>84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f t="shared" si="4"/>
        <v>0</v>
      </c>
    </row>
    <row r="114" spans="1:9" ht="12.75">
      <c r="A114" s="12" t="s">
        <v>85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f t="shared" si="4"/>
        <v>0</v>
      </c>
    </row>
    <row r="115" spans="1:9" ht="25.5">
      <c r="A115" s="12" t="s">
        <v>86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f t="shared" si="4"/>
        <v>0</v>
      </c>
    </row>
    <row r="116" spans="1:9" ht="25.5">
      <c r="A116" s="12" t="s">
        <v>87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f t="shared" si="4"/>
        <v>0</v>
      </c>
    </row>
    <row r="117" spans="1:9" ht="38.25">
      <c r="A117" s="6" t="s">
        <v>322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f t="shared" si="4"/>
        <v>0</v>
      </c>
    </row>
    <row r="118" spans="1:9" ht="38.25">
      <c r="A118" s="6" t="s">
        <v>323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f t="shared" si="4"/>
        <v>0</v>
      </c>
    </row>
    <row r="119" spans="1:9" ht="12.75">
      <c r="A119" s="6" t="s">
        <v>88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f t="shared" si="4"/>
        <v>0</v>
      </c>
    </row>
    <row r="120" spans="1:9" ht="25.5">
      <c r="A120" s="6" t="s">
        <v>89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f t="shared" si="4"/>
        <v>0</v>
      </c>
    </row>
    <row r="121" spans="1:9" ht="25.5">
      <c r="A121" s="6" t="s">
        <v>324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f t="shared" si="4"/>
        <v>0</v>
      </c>
    </row>
    <row r="122" spans="1:9" ht="12.75">
      <c r="A122" s="12" t="s">
        <v>90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f t="shared" si="4"/>
        <v>0</v>
      </c>
    </row>
    <row r="123" spans="1:9" ht="12.75">
      <c r="A123" s="12" t="s">
        <v>91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f t="shared" si="4"/>
        <v>0</v>
      </c>
    </row>
    <row r="124" spans="1:9" ht="12.75">
      <c r="A124" s="12" t="s">
        <v>92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f t="shared" si="4"/>
        <v>0</v>
      </c>
    </row>
    <row r="125" spans="1:9" ht="12.75">
      <c r="A125" s="12" t="s">
        <v>93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f t="shared" si="4"/>
        <v>0</v>
      </c>
    </row>
    <row r="126" spans="1:9" ht="12.75">
      <c r="A126" s="12" t="s">
        <v>94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f t="shared" si="4"/>
        <v>0</v>
      </c>
    </row>
    <row r="127" spans="1:9" ht="25.5">
      <c r="A127" s="12" t="s">
        <v>95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f t="shared" si="4"/>
        <v>0</v>
      </c>
    </row>
    <row r="128" spans="1:9" ht="25.5">
      <c r="A128" s="12" t="s">
        <v>96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f t="shared" si="4"/>
        <v>0</v>
      </c>
    </row>
    <row r="129" spans="1:9" ht="12.75">
      <c r="A129" s="12" t="s">
        <v>97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f t="shared" si="4"/>
        <v>0</v>
      </c>
    </row>
    <row r="130" spans="1:9" ht="25.5">
      <c r="A130" s="12" t="s">
        <v>98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f t="shared" si="4"/>
        <v>0</v>
      </c>
    </row>
    <row r="131" spans="1:9" ht="12.75">
      <c r="A131" s="12" t="s">
        <v>99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f t="shared" si="4"/>
        <v>0</v>
      </c>
    </row>
    <row r="132" spans="1:9" ht="31.5">
      <c r="A132" s="8" t="s">
        <v>325</v>
      </c>
      <c r="B132" s="9">
        <f aca="true" t="shared" si="8" ref="B132:H132">SUM(B103+B104+B105+B106+B117+B118+B119+B120+B121)</f>
        <v>0</v>
      </c>
      <c r="C132" s="9">
        <f t="shared" si="8"/>
        <v>0</v>
      </c>
      <c r="D132" s="9">
        <f t="shared" si="8"/>
        <v>0</v>
      </c>
      <c r="E132" s="9">
        <f t="shared" si="8"/>
        <v>0</v>
      </c>
      <c r="F132" s="9">
        <f t="shared" si="8"/>
        <v>0</v>
      </c>
      <c r="G132" s="9">
        <f t="shared" si="8"/>
        <v>0</v>
      </c>
      <c r="H132" s="9">
        <f t="shared" si="8"/>
        <v>0</v>
      </c>
      <c r="I132" s="9">
        <f t="shared" si="4"/>
        <v>0</v>
      </c>
    </row>
    <row r="133" spans="1:9" ht="15.75">
      <c r="A133" s="13" t="s">
        <v>326</v>
      </c>
      <c r="B133" s="14">
        <f aca="true" t="shared" si="9" ref="B133:H133">SUM(B21+B22+B42+B55+B89+B97+B102+B132)</f>
        <v>124325205</v>
      </c>
      <c r="C133" s="14">
        <f t="shared" si="9"/>
        <v>225890845</v>
      </c>
      <c r="D133" s="14">
        <f t="shared" si="9"/>
        <v>76895615</v>
      </c>
      <c r="E133" s="14">
        <f t="shared" si="9"/>
        <v>7965349</v>
      </c>
      <c r="F133" s="14">
        <f t="shared" si="9"/>
        <v>25188043</v>
      </c>
      <c r="G133" s="14">
        <f t="shared" si="9"/>
        <v>26789806</v>
      </c>
      <c r="H133" s="14">
        <f t="shared" si="9"/>
        <v>1136195982</v>
      </c>
      <c r="I133" s="14">
        <f t="shared" si="4"/>
        <v>1623250845</v>
      </c>
    </row>
    <row r="134" spans="1:9" ht="25.5">
      <c r="A134" s="6" t="s">
        <v>327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f aca="true" t="shared" si="10" ref="I134:I158">SUM(B134:H134)</f>
        <v>0</v>
      </c>
    </row>
    <row r="135" spans="1:9" ht="25.5">
      <c r="A135" s="6" t="s">
        <v>257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f t="shared" si="10"/>
        <v>0</v>
      </c>
    </row>
    <row r="136" spans="1:9" ht="25.5">
      <c r="A136" s="6" t="s">
        <v>328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f t="shared" si="10"/>
        <v>0</v>
      </c>
    </row>
    <row r="137" spans="1:9" ht="25.5">
      <c r="A137" s="6" t="s">
        <v>329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f t="shared" si="10"/>
        <v>0</v>
      </c>
    </row>
    <row r="138" spans="1:9" ht="25.5">
      <c r="A138" s="6" t="s">
        <v>258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f t="shared" si="10"/>
        <v>0</v>
      </c>
    </row>
    <row r="139" spans="1:9" ht="12.75">
      <c r="A139" s="6" t="s">
        <v>259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f t="shared" si="10"/>
        <v>0</v>
      </c>
    </row>
    <row r="140" spans="1:9" ht="25.5">
      <c r="A140" s="6" t="s">
        <v>330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f t="shared" si="10"/>
        <v>0</v>
      </c>
    </row>
    <row r="141" spans="1:9" ht="12.75">
      <c r="A141" s="6" t="s">
        <v>260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f t="shared" si="10"/>
        <v>0</v>
      </c>
    </row>
    <row r="142" spans="1:9" ht="25.5">
      <c r="A142" s="6" t="s">
        <v>331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f t="shared" si="10"/>
        <v>0</v>
      </c>
    </row>
    <row r="143" spans="1:9" ht="25.5">
      <c r="A143" s="6" t="s">
        <v>261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f t="shared" si="10"/>
        <v>0</v>
      </c>
    </row>
    <row r="144" spans="1:9" ht="25.5">
      <c r="A144" s="6" t="s">
        <v>262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f t="shared" si="10"/>
        <v>0</v>
      </c>
    </row>
    <row r="145" spans="1:9" ht="25.5">
      <c r="A145" s="6" t="s">
        <v>263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437044967</v>
      </c>
      <c r="I145" s="15">
        <f t="shared" si="10"/>
        <v>437044967</v>
      </c>
    </row>
    <row r="146" spans="1:9" ht="25.5">
      <c r="A146" s="6" t="s">
        <v>264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f t="shared" si="10"/>
        <v>0</v>
      </c>
    </row>
    <row r="147" spans="1:9" ht="12.75">
      <c r="A147" s="6" t="s">
        <v>265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f t="shared" si="10"/>
        <v>0</v>
      </c>
    </row>
    <row r="148" spans="1:9" ht="25.5">
      <c r="A148" s="6" t="s">
        <v>266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f t="shared" si="10"/>
        <v>0</v>
      </c>
    </row>
    <row r="149" spans="1:9" ht="25.5">
      <c r="A149" s="6" t="s">
        <v>267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f t="shared" si="10"/>
        <v>0</v>
      </c>
    </row>
    <row r="150" spans="1:9" ht="25.5">
      <c r="A150" s="6" t="s">
        <v>268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f t="shared" si="10"/>
        <v>0</v>
      </c>
    </row>
    <row r="151" spans="1:9" ht="25.5">
      <c r="A151" s="6" t="s">
        <v>269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f t="shared" si="10"/>
        <v>0</v>
      </c>
    </row>
    <row r="152" spans="1:9" ht="25.5">
      <c r="A152" s="6" t="s">
        <v>270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f t="shared" si="10"/>
        <v>0</v>
      </c>
    </row>
    <row r="153" spans="1:9" ht="12.75">
      <c r="A153" s="6" t="s">
        <v>332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f t="shared" si="10"/>
        <v>0</v>
      </c>
    </row>
    <row r="154" spans="1:9" ht="38.25">
      <c r="A154" s="6" t="s">
        <v>271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f t="shared" si="10"/>
        <v>0</v>
      </c>
    </row>
    <row r="155" spans="1:9" ht="25.5">
      <c r="A155" s="6" t="s">
        <v>333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f t="shared" si="10"/>
        <v>0</v>
      </c>
    </row>
    <row r="156" spans="1:9" ht="25.5">
      <c r="A156" s="6" t="s">
        <v>272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f t="shared" si="10"/>
        <v>0</v>
      </c>
    </row>
    <row r="157" spans="1:9" ht="12.75">
      <c r="A157" s="6" t="s">
        <v>273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f t="shared" si="10"/>
        <v>0</v>
      </c>
    </row>
    <row r="158" spans="1:9" ht="15.75">
      <c r="A158" s="13" t="s">
        <v>334</v>
      </c>
      <c r="B158" s="14">
        <f aca="true" t="shared" si="11" ref="B158:H158">SUM(B134:B157)</f>
        <v>0</v>
      </c>
      <c r="C158" s="14">
        <f t="shared" si="11"/>
        <v>0</v>
      </c>
      <c r="D158" s="14">
        <f t="shared" si="11"/>
        <v>0</v>
      </c>
      <c r="E158" s="14">
        <f t="shared" si="11"/>
        <v>0</v>
      </c>
      <c r="F158" s="14">
        <f t="shared" si="11"/>
        <v>0</v>
      </c>
      <c r="G158" s="14">
        <f t="shared" si="11"/>
        <v>0</v>
      </c>
      <c r="H158" s="14">
        <f t="shared" si="11"/>
        <v>437044967</v>
      </c>
      <c r="I158" s="14">
        <f t="shared" si="10"/>
        <v>437044967</v>
      </c>
    </row>
    <row r="159" spans="1:9" ht="21.75" customHeight="1">
      <c r="A159" s="16" t="s">
        <v>335</v>
      </c>
      <c r="B159" s="17">
        <f aca="true" t="shared" si="12" ref="B159:I159">SUM(B158+B133)</f>
        <v>124325205</v>
      </c>
      <c r="C159" s="17">
        <f t="shared" si="12"/>
        <v>225890845</v>
      </c>
      <c r="D159" s="17">
        <f t="shared" si="12"/>
        <v>76895615</v>
      </c>
      <c r="E159" s="17">
        <f t="shared" si="12"/>
        <v>7965349</v>
      </c>
      <c r="F159" s="17">
        <f t="shared" si="12"/>
        <v>25188043</v>
      </c>
      <c r="G159" s="17">
        <f t="shared" si="12"/>
        <v>26789806</v>
      </c>
      <c r="H159" s="17">
        <f t="shared" si="12"/>
        <v>1573240949</v>
      </c>
      <c r="I159" s="17">
        <f t="shared" si="12"/>
        <v>2060295812</v>
      </c>
    </row>
    <row r="160" spans="1:9" ht="12.75">
      <c r="A160" s="3"/>
      <c r="B160" s="18">
        <f>SUM(B159-'BEVÉTEL ÖSSZ'!C215)</f>
        <v>0</v>
      </c>
      <c r="C160" s="18">
        <f>SUM(C159-'BEVÉTEL ÖSSZ'!D215)</f>
        <v>0</v>
      </c>
      <c r="D160" s="18">
        <f>SUM(D159-'BEVÉTEL ÖSSZ'!E215)</f>
        <v>0</v>
      </c>
      <c r="E160" s="18">
        <f>SUM(E159-'BEVÉTEL ÖSSZ'!F215)</f>
        <v>0</v>
      </c>
      <c r="F160" s="18">
        <f>SUM(F159-'BEVÉTEL ÖSSZ'!G215)</f>
        <v>0</v>
      </c>
      <c r="G160" s="18">
        <f>SUM(G159-'BEVÉTEL ÖSSZ'!H215)</f>
        <v>0</v>
      </c>
      <c r="H160" s="18"/>
      <c r="I160" s="18">
        <f>SUM(I159-'BEVÉTEL ÖSSZ'!I215)</f>
        <v>0</v>
      </c>
    </row>
    <row r="161" spans="1:9" ht="12.75">
      <c r="A161" s="3"/>
      <c r="B161" s="3"/>
      <c r="C161" s="3"/>
      <c r="D161" s="3"/>
      <c r="E161" s="3"/>
      <c r="F161" s="3"/>
      <c r="G161" s="3"/>
      <c r="H161" s="80"/>
      <c r="I161" s="3"/>
    </row>
    <row r="162" spans="1:9" ht="12.75">
      <c r="A162" s="3"/>
      <c r="B162" s="3"/>
      <c r="C162" s="3"/>
      <c r="D162" s="3"/>
      <c r="E162" s="3"/>
      <c r="F162" s="3"/>
      <c r="G162" s="3" t="s">
        <v>344</v>
      </c>
      <c r="H162" s="80"/>
      <c r="I162" s="19">
        <f>SUM(B159:H159)</f>
        <v>2060295812</v>
      </c>
    </row>
    <row r="163" spans="1:9" ht="12.75">
      <c r="A163" s="3"/>
      <c r="B163" s="3"/>
      <c r="C163" s="3"/>
      <c r="D163" s="3"/>
      <c r="E163" s="3"/>
      <c r="F163" s="3"/>
      <c r="G163" s="3" t="s">
        <v>345</v>
      </c>
      <c r="H163" s="80"/>
      <c r="I163" s="20">
        <f>H158</f>
        <v>437044967</v>
      </c>
    </row>
    <row r="164" spans="1:9" ht="15.75">
      <c r="A164" s="3"/>
      <c r="B164" s="19"/>
      <c r="C164" s="3"/>
      <c r="D164" s="3"/>
      <c r="E164" s="3"/>
      <c r="F164" s="3"/>
      <c r="G164" s="3"/>
      <c r="H164" s="80"/>
      <c r="I164" s="21">
        <f>SUM(I162:I163)</f>
        <v>2497340779</v>
      </c>
    </row>
    <row r="165" spans="1:9" ht="12.75">
      <c r="A165" s="3"/>
      <c r="B165" s="19"/>
      <c r="C165" s="3"/>
      <c r="D165" s="3"/>
      <c r="E165" s="3"/>
      <c r="F165" s="3"/>
      <c r="G165" s="3"/>
      <c r="H165" s="80"/>
      <c r="I165" s="18">
        <f>SUM(I164-'BEVÉTEL ÖSSZ'!I220)</f>
        <v>0</v>
      </c>
    </row>
    <row r="166" spans="1:9" ht="12.75">
      <c r="A166" s="3"/>
      <c r="B166" s="19"/>
      <c r="C166" s="3"/>
      <c r="D166" s="3"/>
      <c r="E166" s="3"/>
      <c r="F166" s="3"/>
      <c r="G166" s="3"/>
      <c r="H166" s="80"/>
      <c r="I166" s="3"/>
    </row>
    <row r="167" spans="1:9" ht="12.75">
      <c r="A167" s="3"/>
      <c r="B167" s="19"/>
      <c r="C167" s="3"/>
      <c r="D167" s="3"/>
      <c r="E167" s="3"/>
      <c r="F167" s="3"/>
      <c r="G167" s="3"/>
      <c r="H167" s="80"/>
      <c r="I167" s="3"/>
    </row>
    <row r="168" spans="1:9" ht="12.75">
      <c r="A168" s="3"/>
      <c r="B168" s="19"/>
      <c r="C168" s="3"/>
      <c r="D168" s="3"/>
      <c r="E168" s="3"/>
      <c r="F168" s="3"/>
      <c r="G168" s="3"/>
      <c r="H168" s="80"/>
      <c r="I168" s="3"/>
    </row>
  </sheetData>
  <sheetProtection/>
  <mergeCells count="1">
    <mergeCell ref="A3:I3"/>
  </mergeCells>
  <printOptions/>
  <pageMargins left="0.75" right="0.75" top="1" bottom="1" header="0.5" footer="0.5"/>
  <pageSetup horizontalDpi="300" verticalDpi="300" orientation="landscape" scale="60" r:id="rId1"/>
  <headerFooter alignWithMargins="0">
    <oddHeader>&amp;L&amp;C&amp;RÉrték típus: Forint</oddHeader>
    <oddFooter>&amp;LAdatellenőrző kód: 5a-1-1c-27f46-1d-806149-7db-5-1340-f3b18-132c&amp;C&amp;R</oddFooter>
  </headerFooter>
  <colBreaks count="1" manualBreakCount="1">
    <brk id="9" max="1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39.625" style="0" customWidth="1"/>
    <col min="2" max="2" width="19.75390625" style="0" customWidth="1"/>
    <col min="3" max="3" width="21.25390625" style="0" customWidth="1"/>
    <col min="4" max="4" width="18.875" style="0" customWidth="1"/>
    <col min="5" max="6" width="19.375" style="0" customWidth="1"/>
    <col min="7" max="7" width="17.875" style="0" customWidth="1"/>
    <col min="8" max="8" width="19.75390625" style="0" customWidth="1"/>
    <col min="9" max="9" width="22.25390625" style="0" customWidth="1"/>
  </cols>
  <sheetData>
    <row r="1" spans="1:11" ht="18">
      <c r="A1" s="2" t="s">
        <v>626</v>
      </c>
      <c r="B1" s="3"/>
      <c r="C1" s="3"/>
      <c r="D1" s="3"/>
      <c r="E1" s="3"/>
      <c r="F1" s="3"/>
      <c r="G1" s="3"/>
      <c r="H1" s="3"/>
      <c r="I1" s="3" t="s">
        <v>658</v>
      </c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56" t="s">
        <v>395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9.75" customHeight="1">
      <c r="A6" s="4" t="s">
        <v>0</v>
      </c>
      <c r="B6" s="4" t="s">
        <v>336</v>
      </c>
      <c r="C6" s="4" t="s">
        <v>337</v>
      </c>
      <c r="D6" s="4" t="s">
        <v>338</v>
      </c>
      <c r="E6" s="4" t="s">
        <v>339</v>
      </c>
      <c r="F6" s="4" t="s">
        <v>340</v>
      </c>
      <c r="G6" s="4" t="s">
        <v>341</v>
      </c>
      <c r="H6" s="4" t="s">
        <v>342</v>
      </c>
      <c r="I6" s="5" t="s">
        <v>343</v>
      </c>
      <c r="J6" s="3"/>
      <c r="K6" s="3"/>
    </row>
    <row r="7" spans="1:11" ht="21.75" customHeight="1">
      <c r="A7" s="6" t="s">
        <v>400</v>
      </c>
      <c r="B7" s="24">
        <v>217899164</v>
      </c>
      <c r="C7" s="24"/>
      <c r="D7" s="24"/>
      <c r="E7" s="24"/>
      <c r="F7" s="24"/>
      <c r="G7" s="24"/>
      <c r="H7" s="24"/>
      <c r="I7" s="24">
        <f>SUM(B7:H7)</f>
        <v>217899164</v>
      </c>
      <c r="J7" s="3"/>
      <c r="K7" s="3"/>
    </row>
    <row r="8" spans="1:11" ht="21" customHeight="1">
      <c r="A8" s="57" t="s">
        <v>401</v>
      </c>
      <c r="B8" s="58">
        <f aca="true" t="shared" si="0" ref="B8:H8">SUM(B7:B7)</f>
        <v>217899164</v>
      </c>
      <c r="C8" s="58">
        <f t="shared" si="0"/>
        <v>0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>SUM(I7:I7)</f>
        <v>217899164</v>
      </c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4">
      <c r="A11" s="59" t="s">
        <v>402</v>
      </c>
      <c r="B11" s="60" t="s">
        <v>336</v>
      </c>
      <c r="C11" s="60" t="s">
        <v>337</v>
      </c>
      <c r="D11" s="60" t="s">
        <v>338</v>
      </c>
      <c r="E11" s="60" t="s">
        <v>339</v>
      </c>
      <c r="F11" s="60" t="s">
        <v>340</v>
      </c>
      <c r="G11" s="60" t="s">
        <v>341</v>
      </c>
      <c r="H11" s="60" t="s">
        <v>342</v>
      </c>
      <c r="I11" s="61" t="s">
        <v>343</v>
      </c>
      <c r="J11" s="3"/>
      <c r="K11" s="3"/>
    </row>
    <row r="12" spans="1:11" ht="12.75">
      <c r="A12" s="23"/>
      <c r="B12" s="24"/>
      <c r="C12" s="23"/>
      <c r="D12" s="23"/>
      <c r="E12" s="23"/>
      <c r="F12" s="23"/>
      <c r="G12" s="23"/>
      <c r="H12" s="23"/>
      <c r="I12" s="24">
        <f>SUM(B12:H12)</f>
        <v>0</v>
      </c>
      <c r="J12" s="3"/>
      <c r="K12" s="3"/>
    </row>
    <row r="13" spans="1:11" ht="12.75">
      <c r="A13" s="57" t="s">
        <v>401</v>
      </c>
      <c r="B13" s="58">
        <f aca="true" t="shared" si="1" ref="B13:I13">SUM(B12:B12)</f>
        <v>0</v>
      </c>
      <c r="C13" s="58">
        <f t="shared" si="1"/>
        <v>0</v>
      </c>
      <c r="D13" s="58">
        <f t="shared" si="1"/>
        <v>0</v>
      </c>
      <c r="E13" s="58">
        <f t="shared" si="1"/>
        <v>0</v>
      </c>
      <c r="F13" s="58">
        <f t="shared" si="1"/>
        <v>0</v>
      </c>
      <c r="G13" s="58">
        <f t="shared" si="1"/>
        <v>0</v>
      </c>
      <c r="H13" s="58">
        <f t="shared" si="1"/>
        <v>0</v>
      </c>
      <c r="I13" s="58">
        <f t="shared" si="1"/>
        <v>0</v>
      </c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19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33"/>
  <sheetViews>
    <sheetView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73.375" style="0" bestFit="1" customWidth="1"/>
    <col min="2" max="2" width="41.125" style="0" customWidth="1"/>
  </cols>
  <sheetData>
    <row r="1" spans="1:3" ht="18">
      <c r="A1" s="2" t="s">
        <v>630</v>
      </c>
      <c r="B1" s="3" t="s">
        <v>657</v>
      </c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4.25">
      <c r="A5" s="59" t="s">
        <v>422</v>
      </c>
      <c r="B5" s="5" t="s">
        <v>336</v>
      </c>
      <c r="C5" s="3"/>
    </row>
    <row r="6" spans="1:3" ht="12.75">
      <c r="A6" s="63" t="s">
        <v>403</v>
      </c>
      <c r="B6" s="24">
        <v>96822000</v>
      </c>
      <c r="C6" s="3"/>
    </row>
    <row r="7" spans="1:3" ht="12.75">
      <c r="A7" s="63" t="s">
        <v>404</v>
      </c>
      <c r="B7" s="24"/>
      <c r="C7" s="3"/>
    </row>
    <row r="8" spans="1:3" ht="12.75">
      <c r="A8" s="63" t="s">
        <v>405</v>
      </c>
      <c r="B8" s="24">
        <v>23280000</v>
      </c>
      <c r="C8" s="3"/>
    </row>
    <row r="9" spans="1:3" ht="14.25">
      <c r="A9" s="64" t="s">
        <v>359</v>
      </c>
      <c r="B9" s="55">
        <f>SUM(B6:B8)</f>
        <v>120102000</v>
      </c>
      <c r="C9" s="3"/>
    </row>
    <row r="10" spans="1:3" ht="12.75">
      <c r="A10" s="23"/>
      <c r="B10" s="24"/>
      <c r="C10" s="3"/>
    </row>
    <row r="11" spans="1:3" ht="12.75">
      <c r="A11" s="63" t="s">
        <v>406</v>
      </c>
      <c r="B11" s="24">
        <v>144077682</v>
      </c>
      <c r="C11" s="3"/>
    </row>
    <row r="12" spans="1:3" ht="12.75">
      <c r="A12" s="63" t="s">
        <v>407</v>
      </c>
      <c r="B12" s="24"/>
      <c r="C12" s="3"/>
    </row>
    <row r="13" spans="1:3" ht="14.25">
      <c r="A13" s="64" t="s">
        <v>362</v>
      </c>
      <c r="B13" s="55">
        <f>SUM(B11:B12)</f>
        <v>144077682</v>
      </c>
      <c r="C13" s="3"/>
    </row>
    <row r="14" spans="1:3" ht="12.75">
      <c r="A14" s="23"/>
      <c r="B14" s="24"/>
      <c r="C14" s="3"/>
    </row>
    <row r="15" spans="1:3" ht="12.75">
      <c r="A15" s="63" t="s">
        <v>408</v>
      </c>
      <c r="B15" s="24"/>
      <c r="C15" s="3"/>
    </row>
    <row r="16" spans="1:3" ht="14.25">
      <c r="A16" s="64" t="s">
        <v>361</v>
      </c>
      <c r="B16" s="55">
        <f>SUM(B15)</f>
        <v>0</v>
      </c>
      <c r="C16" s="3"/>
    </row>
    <row r="17" spans="1:3" ht="12.75">
      <c r="A17" s="23"/>
      <c r="B17" s="24"/>
      <c r="C17" s="3"/>
    </row>
    <row r="18" spans="1:3" ht="12.75">
      <c r="A18" s="63" t="s">
        <v>421</v>
      </c>
      <c r="B18" s="24">
        <v>1500000</v>
      </c>
      <c r="C18" s="3"/>
    </row>
    <row r="19" spans="1:3" ht="12.75">
      <c r="A19" s="63" t="s">
        <v>409</v>
      </c>
      <c r="B19" s="24"/>
      <c r="C19" s="3"/>
    </row>
    <row r="20" spans="1:3" ht="12.75">
      <c r="A20" s="63" t="s">
        <v>410</v>
      </c>
      <c r="B20" s="24"/>
      <c r="C20" s="3"/>
    </row>
    <row r="21" spans="1:3" ht="12.75">
      <c r="A21" s="63" t="s">
        <v>411</v>
      </c>
      <c r="B21" s="24"/>
      <c r="C21" s="3"/>
    </row>
    <row r="22" spans="1:3" ht="12.75">
      <c r="A22" s="63" t="s">
        <v>412</v>
      </c>
      <c r="B22" s="24"/>
      <c r="C22" s="3"/>
    </row>
    <row r="23" spans="1:3" ht="12.75">
      <c r="A23" s="63" t="s">
        <v>413</v>
      </c>
      <c r="B23" s="24"/>
      <c r="C23" s="3"/>
    </row>
    <row r="24" spans="1:3" ht="12.75">
      <c r="A24" s="63" t="s">
        <v>414</v>
      </c>
      <c r="B24" s="24"/>
      <c r="C24" s="3"/>
    </row>
    <row r="25" spans="1:3" ht="12.75">
      <c r="A25" s="63" t="s">
        <v>415</v>
      </c>
      <c r="B25" s="24"/>
      <c r="C25" s="3"/>
    </row>
    <row r="26" spans="1:3" ht="25.5">
      <c r="A26" s="63" t="s">
        <v>416</v>
      </c>
      <c r="B26" s="24"/>
      <c r="C26" s="3"/>
    </row>
    <row r="27" spans="1:3" ht="12.75">
      <c r="A27" s="63" t="s">
        <v>417</v>
      </c>
      <c r="B27" s="24"/>
      <c r="C27" s="3"/>
    </row>
    <row r="28" spans="1:3" ht="12.75">
      <c r="A28" s="63" t="s">
        <v>418</v>
      </c>
      <c r="B28" s="24"/>
      <c r="C28" s="3"/>
    </row>
    <row r="29" spans="1:3" ht="12.75">
      <c r="A29" s="63" t="s">
        <v>419</v>
      </c>
      <c r="B29" s="24"/>
      <c r="C29" s="3"/>
    </row>
    <row r="30" spans="1:3" ht="12.75">
      <c r="A30" s="63" t="s">
        <v>420</v>
      </c>
      <c r="B30" s="24"/>
      <c r="C30" s="3"/>
    </row>
    <row r="31" spans="1:3" ht="14.25">
      <c r="A31" s="64" t="s">
        <v>363</v>
      </c>
      <c r="B31" s="55">
        <f>SUM(B18:B30)</f>
        <v>1500000</v>
      </c>
      <c r="C31" s="3"/>
    </row>
    <row r="32" spans="1:3" ht="18">
      <c r="A32" s="65" t="s">
        <v>364</v>
      </c>
      <c r="B32" s="66">
        <f>SUM(B9+B13+B16+B31)</f>
        <v>265679682</v>
      </c>
      <c r="C32" s="3"/>
    </row>
    <row r="33" spans="1:3" ht="12.75">
      <c r="A33" s="3"/>
      <c r="B33" s="3"/>
      <c r="C33" s="3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5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15.25390625" style="0" customWidth="1"/>
    <col min="2" max="2" width="106.875" style="0" customWidth="1"/>
    <col min="3" max="3" width="19.75390625" style="0" customWidth="1"/>
  </cols>
  <sheetData>
    <row r="1" spans="1:4" ht="18">
      <c r="A1" s="2" t="s">
        <v>626</v>
      </c>
      <c r="B1" s="3"/>
      <c r="C1" s="3" t="s">
        <v>650</v>
      </c>
      <c r="D1" s="3"/>
    </row>
    <row r="2" spans="1:4" ht="12.75">
      <c r="A2" s="3"/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23" t="s">
        <v>423</v>
      </c>
      <c r="B4" s="23" t="s">
        <v>424</v>
      </c>
      <c r="C4" s="23"/>
      <c r="D4" s="3"/>
    </row>
    <row r="5" spans="1:4" ht="25.5">
      <c r="A5" s="23" t="s">
        <v>425</v>
      </c>
      <c r="B5" s="67" t="s">
        <v>426</v>
      </c>
      <c r="C5" s="82">
        <v>111854250</v>
      </c>
      <c r="D5" s="3"/>
    </row>
    <row r="6" spans="1:4" ht="38.25">
      <c r="A6" s="23" t="s">
        <v>427</v>
      </c>
      <c r="B6" s="67" t="s">
        <v>428</v>
      </c>
      <c r="C6" s="82">
        <v>111854250</v>
      </c>
      <c r="D6" s="3"/>
    </row>
    <row r="7" spans="1:4" ht="38.25">
      <c r="A7" s="23" t="s">
        <v>429</v>
      </c>
      <c r="B7" s="67" t="s">
        <v>430</v>
      </c>
      <c r="C7" s="82">
        <v>111854250</v>
      </c>
      <c r="D7" s="3"/>
    </row>
    <row r="8" spans="1:4" ht="25.5">
      <c r="A8" s="23" t="s">
        <v>431</v>
      </c>
      <c r="B8" s="67" t="s">
        <v>432</v>
      </c>
      <c r="C8" s="82">
        <v>111854250</v>
      </c>
      <c r="D8" s="3"/>
    </row>
    <row r="9" spans="1:4" ht="12.75">
      <c r="A9" s="23" t="s">
        <v>433</v>
      </c>
      <c r="B9" s="23" t="s">
        <v>434</v>
      </c>
      <c r="C9" s="82">
        <v>7113960</v>
      </c>
      <c r="D9" s="3"/>
    </row>
    <row r="10" spans="1:4" ht="12.75">
      <c r="A10" s="23" t="s">
        <v>435</v>
      </c>
      <c r="B10" s="23" t="s">
        <v>436</v>
      </c>
      <c r="C10" s="82">
        <v>7113960</v>
      </c>
      <c r="D10" s="3"/>
    </row>
    <row r="11" spans="1:4" ht="12.75">
      <c r="A11" s="23" t="s">
        <v>437</v>
      </c>
      <c r="B11" s="23" t="s">
        <v>438</v>
      </c>
      <c r="C11" s="82">
        <v>18624000</v>
      </c>
      <c r="D11" s="3"/>
    </row>
    <row r="12" spans="1:4" ht="12.75">
      <c r="A12" s="23" t="s">
        <v>439</v>
      </c>
      <c r="B12" s="23" t="s">
        <v>440</v>
      </c>
      <c r="C12" s="82">
        <v>18624000</v>
      </c>
      <c r="D12" s="3"/>
    </row>
    <row r="13" spans="1:4" ht="12.75">
      <c r="A13" s="23" t="s">
        <v>441</v>
      </c>
      <c r="B13" s="23" t="s">
        <v>442</v>
      </c>
      <c r="C13" s="82">
        <v>1273326</v>
      </c>
      <c r="D13" s="3"/>
    </row>
    <row r="14" spans="1:4" ht="12.75">
      <c r="A14" s="23" t="s">
        <v>443</v>
      </c>
      <c r="B14" s="23" t="s">
        <v>444</v>
      </c>
      <c r="C14" s="82">
        <v>1273326</v>
      </c>
      <c r="D14" s="3"/>
    </row>
    <row r="15" spans="1:4" ht="12.75">
      <c r="A15" s="23" t="s">
        <v>445</v>
      </c>
      <c r="B15" s="23" t="s">
        <v>446</v>
      </c>
      <c r="C15" s="82">
        <v>8412393</v>
      </c>
      <c r="D15" s="3"/>
    </row>
    <row r="16" spans="1:4" ht="12.75">
      <c r="A16" s="23" t="s">
        <v>447</v>
      </c>
      <c r="B16" s="23" t="s">
        <v>448</v>
      </c>
      <c r="C16" s="82">
        <v>8412393</v>
      </c>
      <c r="D16" s="3"/>
    </row>
    <row r="17" spans="1:4" ht="12.75">
      <c r="A17" s="23" t="s">
        <v>449</v>
      </c>
      <c r="B17" s="23" t="s">
        <v>450</v>
      </c>
      <c r="C17" s="82">
        <v>21859200</v>
      </c>
      <c r="D17" s="3"/>
    </row>
    <row r="18" spans="1:4" ht="12.75">
      <c r="A18" s="23" t="s">
        <v>451</v>
      </c>
      <c r="B18" s="23" t="s">
        <v>452</v>
      </c>
      <c r="C18" s="82">
        <v>21859200</v>
      </c>
      <c r="D18" s="3"/>
    </row>
    <row r="19" spans="1:4" ht="12.75">
      <c r="A19" s="23" t="s">
        <v>453</v>
      </c>
      <c r="B19" s="23" t="s">
        <v>454</v>
      </c>
      <c r="C19" s="82">
        <v>573750</v>
      </c>
      <c r="D19" s="3"/>
    </row>
    <row r="20" spans="1:4" ht="12.75">
      <c r="A20" s="23" t="s">
        <v>455</v>
      </c>
      <c r="B20" s="23" t="s">
        <v>456</v>
      </c>
      <c r="C20" s="82">
        <v>573750</v>
      </c>
      <c r="D20" s="3"/>
    </row>
    <row r="21" spans="1:4" ht="12.75">
      <c r="A21" s="62">
        <v>36893</v>
      </c>
      <c r="B21" s="23" t="s">
        <v>457</v>
      </c>
      <c r="C21" s="23"/>
      <c r="D21" s="3"/>
    </row>
    <row r="22" spans="1:4" ht="12.75">
      <c r="A22" s="62">
        <v>36894</v>
      </c>
      <c r="B22" s="23" t="s">
        <v>458</v>
      </c>
      <c r="C22" s="23"/>
      <c r="D22" s="3"/>
    </row>
    <row r="23" spans="1:4" ht="12.75">
      <c r="A23" s="68">
        <v>44197</v>
      </c>
      <c r="B23" s="23" t="s">
        <v>459</v>
      </c>
      <c r="C23" s="83">
        <v>169710879</v>
      </c>
      <c r="D23" s="3"/>
    </row>
    <row r="24" spans="1:4" ht="12.75">
      <c r="A24" s="23"/>
      <c r="B24" s="23"/>
      <c r="C24" s="23"/>
      <c r="D24" s="3"/>
    </row>
    <row r="25" spans="1:4" ht="12.75">
      <c r="A25" s="23" t="s">
        <v>460</v>
      </c>
      <c r="B25" s="23" t="s">
        <v>461</v>
      </c>
      <c r="C25" s="1">
        <v>24739600</v>
      </c>
      <c r="D25" s="3"/>
    </row>
    <row r="26" spans="1:4" ht="12.75">
      <c r="A26" s="23" t="s">
        <v>462</v>
      </c>
      <c r="B26" s="23" t="s">
        <v>463</v>
      </c>
      <c r="C26" s="23"/>
      <c r="D26" s="3"/>
    </row>
    <row r="27" spans="1:4" ht="12.75">
      <c r="A27" s="23"/>
      <c r="B27" s="23"/>
      <c r="C27" s="23"/>
      <c r="D27" s="3"/>
    </row>
    <row r="28" spans="1:4" ht="12.75">
      <c r="A28" s="23"/>
      <c r="B28" s="23"/>
      <c r="C28" s="23"/>
      <c r="D28" s="3"/>
    </row>
    <row r="29" spans="1:4" ht="12.75">
      <c r="A29" s="23" t="s">
        <v>464</v>
      </c>
      <c r="B29" s="23" t="s">
        <v>465</v>
      </c>
      <c r="C29" s="1">
        <v>107439150</v>
      </c>
      <c r="D29" s="3"/>
    </row>
    <row r="30" spans="1:4" ht="12.75">
      <c r="A30" s="23"/>
      <c r="B30" s="23"/>
      <c r="C30" s="24"/>
      <c r="D30" s="3"/>
    </row>
    <row r="31" spans="1:4" ht="12.75">
      <c r="A31" s="23" t="s">
        <v>466</v>
      </c>
      <c r="B31" s="23" t="s">
        <v>465</v>
      </c>
      <c r="C31" s="24"/>
      <c r="D31" s="3"/>
    </row>
    <row r="32" spans="1:4" ht="12.75">
      <c r="A32" s="23"/>
      <c r="B32" s="23"/>
      <c r="C32" s="24"/>
      <c r="D32" s="3"/>
    </row>
    <row r="33" spans="1:4" ht="12.75">
      <c r="A33" s="23"/>
      <c r="B33" s="23"/>
      <c r="C33" s="24"/>
      <c r="D33" s="3"/>
    </row>
    <row r="34" spans="1:4" ht="12.75">
      <c r="A34" s="23"/>
      <c r="B34" s="23"/>
      <c r="C34" s="24"/>
      <c r="D34" s="3"/>
    </row>
    <row r="35" spans="1:4" ht="12.75">
      <c r="A35" s="23"/>
      <c r="B35" s="23"/>
      <c r="C35" s="24"/>
      <c r="D35" s="3"/>
    </row>
    <row r="36" spans="1:4" ht="12.75">
      <c r="A36" s="23" t="s">
        <v>467</v>
      </c>
      <c r="B36" s="23" t="s">
        <v>468</v>
      </c>
      <c r="C36" s="1">
        <v>1728000</v>
      </c>
      <c r="D36" s="3"/>
    </row>
    <row r="37" spans="1:4" ht="12.75">
      <c r="A37" s="23" t="s">
        <v>469</v>
      </c>
      <c r="B37" s="23" t="s">
        <v>470</v>
      </c>
      <c r="C37" s="24"/>
      <c r="D37" s="3"/>
    </row>
    <row r="38" spans="1:4" ht="12.75">
      <c r="A38" s="23"/>
      <c r="B38" s="23"/>
      <c r="C38" s="24"/>
      <c r="D38" s="3"/>
    </row>
    <row r="39" spans="1:4" ht="12.75">
      <c r="A39" s="23" t="s">
        <v>471</v>
      </c>
      <c r="B39" s="23" t="s">
        <v>468</v>
      </c>
      <c r="C39" s="24"/>
      <c r="D39" s="3"/>
    </row>
    <row r="40" spans="1:4" ht="12.75">
      <c r="A40" s="23" t="s">
        <v>472</v>
      </c>
      <c r="B40" s="23" t="s">
        <v>470</v>
      </c>
      <c r="C40" s="24"/>
      <c r="D40" s="3"/>
    </row>
    <row r="41" spans="1:4" ht="12.75">
      <c r="A41" s="23"/>
      <c r="B41" s="23"/>
      <c r="C41" s="24"/>
      <c r="D41" s="3"/>
    </row>
    <row r="42" spans="1:4" ht="12.75">
      <c r="A42" s="23"/>
      <c r="B42" s="23"/>
      <c r="C42" s="24"/>
      <c r="D42" s="3"/>
    </row>
    <row r="43" spans="1:4" ht="12.75">
      <c r="A43" s="23" t="s">
        <v>473</v>
      </c>
      <c r="B43" s="23" t="s">
        <v>468</v>
      </c>
      <c r="C43" s="24"/>
      <c r="D43" s="3"/>
    </row>
    <row r="44" spans="1:4" ht="12.75">
      <c r="A44" s="23" t="s">
        <v>474</v>
      </c>
      <c r="B44" s="23" t="s">
        <v>470</v>
      </c>
      <c r="C44" s="24"/>
      <c r="D44" s="3"/>
    </row>
    <row r="45" spans="1:4" ht="12.75">
      <c r="A45" s="23"/>
      <c r="B45" s="23"/>
      <c r="C45" s="24"/>
      <c r="D45" s="3"/>
    </row>
    <row r="46" spans="1:4" ht="12.75">
      <c r="A46" s="23" t="s">
        <v>475</v>
      </c>
      <c r="B46" s="23" t="s">
        <v>468</v>
      </c>
      <c r="C46" s="24"/>
      <c r="D46" s="3"/>
    </row>
    <row r="47" spans="1:4" ht="12.75">
      <c r="A47" s="23" t="s">
        <v>476</v>
      </c>
      <c r="B47" s="23" t="s">
        <v>470</v>
      </c>
      <c r="C47" s="24"/>
      <c r="D47" s="3"/>
    </row>
    <row r="48" spans="1:4" ht="12.75">
      <c r="A48" s="23"/>
      <c r="B48" s="23"/>
      <c r="C48" s="24"/>
      <c r="D48" s="3"/>
    </row>
    <row r="49" spans="1:4" ht="12.75">
      <c r="A49" s="23"/>
      <c r="B49" s="23"/>
      <c r="C49" s="24"/>
      <c r="D49" s="3"/>
    </row>
    <row r="50" spans="1:4" ht="12.75">
      <c r="A50" s="23"/>
      <c r="B50" s="23"/>
      <c r="C50" s="24"/>
      <c r="D50" s="3"/>
    </row>
    <row r="51" spans="1:4" ht="12.75">
      <c r="A51" s="23" t="s">
        <v>477</v>
      </c>
      <c r="B51" s="23" t="s">
        <v>468</v>
      </c>
      <c r="C51" s="24"/>
      <c r="D51" s="3"/>
    </row>
    <row r="52" spans="1:4" ht="12.75">
      <c r="A52" s="23" t="s">
        <v>478</v>
      </c>
      <c r="B52" s="23" t="s">
        <v>470</v>
      </c>
      <c r="C52" s="24"/>
      <c r="D52" s="3"/>
    </row>
    <row r="53" spans="1:4" ht="12.75">
      <c r="A53" s="23"/>
      <c r="B53" s="23"/>
      <c r="C53" s="24"/>
      <c r="D53" s="3"/>
    </row>
    <row r="54" spans="1:4" ht="12.75">
      <c r="A54" s="23" t="s">
        <v>479</v>
      </c>
      <c r="B54" s="23" t="s">
        <v>468</v>
      </c>
      <c r="C54" s="24"/>
      <c r="D54" s="3"/>
    </row>
    <row r="55" spans="1:4" ht="12.75">
      <c r="A55" s="23" t="s">
        <v>480</v>
      </c>
      <c r="B55" s="23" t="s">
        <v>470</v>
      </c>
      <c r="C55" s="24"/>
      <c r="D55" s="3"/>
    </row>
    <row r="56" spans="1:4" ht="12.75">
      <c r="A56" s="23"/>
      <c r="B56" s="23"/>
      <c r="C56" s="24"/>
      <c r="D56" s="3"/>
    </row>
    <row r="57" spans="1:4" ht="12.75">
      <c r="A57" s="23"/>
      <c r="B57" s="23"/>
      <c r="C57" s="24"/>
      <c r="D57" s="3"/>
    </row>
    <row r="58" spans="1:4" ht="12.75">
      <c r="A58" s="23" t="s">
        <v>481</v>
      </c>
      <c r="B58" s="23" t="s">
        <v>468</v>
      </c>
      <c r="C58" s="24"/>
      <c r="D58" s="3"/>
    </row>
    <row r="59" spans="1:4" ht="12.75">
      <c r="A59" s="23" t="s">
        <v>482</v>
      </c>
      <c r="B59" s="23" t="s">
        <v>470</v>
      </c>
      <c r="C59" s="24"/>
      <c r="D59" s="3"/>
    </row>
    <row r="60" spans="1:4" ht="12.75">
      <c r="A60" s="23"/>
      <c r="B60" s="23"/>
      <c r="C60" s="24"/>
      <c r="D60" s="3"/>
    </row>
    <row r="61" spans="1:4" ht="12.75">
      <c r="A61" s="23" t="s">
        <v>483</v>
      </c>
      <c r="B61" s="23" t="s">
        <v>468</v>
      </c>
      <c r="C61" s="24"/>
      <c r="D61" s="3"/>
    </row>
    <row r="62" spans="1:4" ht="12.75">
      <c r="A62" s="23" t="s">
        <v>484</v>
      </c>
      <c r="B62" s="23" t="s">
        <v>470</v>
      </c>
      <c r="C62" s="24"/>
      <c r="D62" s="3"/>
    </row>
    <row r="63" spans="1:4" ht="12.75">
      <c r="A63" s="23"/>
      <c r="B63" s="23"/>
      <c r="C63" s="24"/>
      <c r="D63" s="3"/>
    </row>
    <row r="64" spans="1:4" ht="12.75">
      <c r="A64" s="23"/>
      <c r="B64" s="23"/>
      <c r="C64" s="24"/>
      <c r="D64" s="3"/>
    </row>
    <row r="65" spans="1:4" ht="12.75">
      <c r="A65" s="23" t="s">
        <v>485</v>
      </c>
      <c r="B65" s="23" t="s">
        <v>486</v>
      </c>
      <c r="C65" s="1">
        <v>6492800</v>
      </c>
      <c r="D65" s="3"/>
    </row>
    <row r="66" spans="1:4" ht="12.75">
      <c r="A66" s="23" t="s">
        <v>487</v>
      </c>
      <c r="B66" s="23" t="s">
        <v>488</v>
      </c>
      <c r="C66" s="24"/>
      <c r="D66" s="3"/>
    </row>
    <row r="67" spans="1:4" ht="12.75">
      <c r="A67" s="23" t="s">
        <v>489</v>
      </c>
      <c r="B67" s="23" t="s">
        <v>490</v>
      </c>
      <c r="C67" s="24"/>
      <c r="D67" s="3"/>
    </row>
    <row r="68" spans="1:4" ht="12.75">
      <c r="A68" s="23"/>
      <c r="B68" s="23"/>
      <c r="C68" s="24"/>
      <c r="D68" s="3"/>
    </row>
    <row r="69" spans="1:4" ht="12.75">
      <c r="A69" s="23" t="s">
        <v>491</v>
      </c>
      <c r="B69" s="23" t="s">
        <v>486</v>
      </c>
      <c r="C69" s="24"/>
      <c r="D69" s="3"/>
    </row>
    <row r="70" spans="1:4" ht="12.75">
      <c r="A70" s="23" t="s">
        <v>492</v>
      </c>
      <c r="B70" s="23" t="s">
        <v>488</v>
      </c>
      <c r="C70" s="24"/>
      <c r="D70" s="3"/>
    </row>
    <row r="71" spans="1:4" ht="12.75">
      <c r="A71" s="23" t="s">
        <v>493</v>
      </c>
      <c r="B71" s="23" t="s">
        <v>490</v>
      </c>
      <c r="C71" s="24"/>
      <c r="D71" s="3"/>
    </row>
    <row r="72" spans="1:4" ht="12.75">
      <c r="A72" s="23"/>
      <c r="B72" s="23"/>
      <c r="C72" s="24"/>
      <c r="D72" s="3"/>
    </row>
    <row r="73" spans="1:4" ht="12.75">
      <c r="A73" s="23"/>
      <c r="B73" s="23"/>
      <c r="C73" s="24"/>
      <c r="D73" s="3"/>
    </row>
    <row r="74" spans="1:4" ht="12.75">
      <c r="A74" s="23" t="s">
        <v>494</v>
      </c>
      <c r="B74" s="23" t="s">
        <v>495</v>
      </c>
      <c r="C74" s="1">
        <v>43785000</v>
      </c>
      <c r="D74" s="3"/>
    </row>
    <row r="75" spans="1:4" ht="12.75">
      <c r="A75" s="23" t="s">
        <v>496</v>
      </c>
      <c r="B75" s="23" t="s">
        <v>497</v>
      </c>
      <c r="C75" s="24"/>
      <c r="D75" s="3"/>
    </row>
    <row r="76" spans="1:4" ht="12.75">
      <c r="A76" s="23"/>
      <c r="B76" s="23"/>
      <c r="C76" s="23"/>
      <c r="D76" s="3"/>
    </row>
    <row r="77" spans="1:4" ht="12.75">
      <c r="A77" s="23" t="s">
        <v>498</v>
      </c>
      <c r="B77" s="23" t="s">
        <v>495</v>
      </c>
      <c r="C77" s="23"/>
      <c r="D77" s="3"/>
    </row>
    <row r="78" spans="1:4" ht="12.75">
      <c r="A78" s="23" t="s">
        <v>499</v>
      </c>
      <c r="B78" s="23" t="s">
        <v>497</v>
      </c>
      <c r="C78" s="23"/>
      <c r="D78" s="3"/>
    </row>
    <row r="79" spans="1:4" ht="12.75">
      <c r="A79" s="62"/>
      <c r="B79" s="23" t="s">
        <v>500</v>
      </c>
      <c r="C79" s="23"/>
      <c r="D79" s="3"/>
    </row>
    <row r="80" spans="1:4" ht="12.75">
      <c r="A80" s="68"/>
      <c r="B80" s="23" t="s">
        <v>501</v>
      </c>
      <c r="C80" s="84">
        <v>184184550</v>
      </c>
      <c r="D80" s="3"/>
    </row>
    <row r="81" spans="1:4" ht="12.75">
      <c r="A81" s="62"/>
      <c r="B81" s="23" t="s">
        <v>502</v>
      </c>
      <c r="C81" s="83">
        <v>12952000</v>
      </c>
      <c r="D81" s="3"/>
    </row>
    <row r="82" spans="1:4" ht="12.75">
      <c r="A82" s="23"/>
      <c r="B82" s="23"/>
      <c r="C82" s="23"/>
      <c r="D82" s="3"/>
    </row>
    <row r="83" spans="1:4" ht="12.75">
      <c r="A83" s="23" t="s">
        <v>503</v>
      </c>
      <c r="B83" s="23" t="s">
        <v>504</v>
      </c>
      <c r="C83" s="83">
        <v>6560000</v>
      </c>
      <c r="D83" s="3"/>
    </row>
    <row r="84" spans="1:4" ht="12.75">
      <c r="A84" s="23" t="s">
        <v>505</v>
      </c>
      <c r="B84" s="23" t="s">
        <v>506</v>
      </c>
      <c r="C84" s="23"/>
      <c r="D84" s="3"/>
    </row>
    <row r="85" spans="1:4" ht="12.75">
      <c r="A85" s="23" t="s">
        <v>507</v>
      </c>
      <c r="B85" s="23" t="s">
        <v>508</v>
      </c>
      <c r="C85" s="83">
        <v>1990800</v>
      </c>
      <c r="D85" s="3"/>
    </row>
    <row r="86" spans="1:4" ht="12.75">
      <c r="A86" s="23" t="s">
        <v>509</v>
      </c>
      <c r="B86" s="23" t="s">
        <v>510</v>
      </c>
      <c r="C86" s="23"/>
      <c r="D86" s="3"/>
    </row>
    <row r="87" spans="1:4" ht="12.75">
      <c r="A87" s="23" t="s">
        <v>511</v>
      </c>
      <c r="B87" s="23" t="s">
        <v>512</v>
      </c>
      <c r="C87" s="23"/>
      <c r="D87" s="3"/>
    </row>
    <row r="88" spans="1:4" ht="12.75">
      <c r="A88" s="23" t="s">
        <v>513</v>
      </c>
      <c r="B88" s="23" t="s">
        <v>514</v>
      </c>
      <c r="C88" s="83">
        <v>3993000</v>
      </c>
      <c r="D88" s="3"/>
    </row>
    <row r="89" spans="1:4" ht="12.75">
      <c r="A89" s="23" t="s">
        <v>515</v>
      </c>
      <c r="B89" s="23" t="s">
        <v>516</v>
      </c>
      <c r="C89" s="23"/>
      <c r="D89" s="3"/>
    </row>
    <row r="90" spans="1:4" ht="12.75">
      <c r="A90" s="23" t="s">
        <v>517</v>
      </c>
      <c r="B90" s="23" t="s">
        <v>518</v>
      </c>
      <c r="C90" s="23"/>
      <c r="D90" s="3"/>
    </row>
    <row r="91" spans="1:4" ht="12.75">
      <c r="A91" s="23" t="s">
        <v>519</v>
      </c>
      <c r="B91" s="23" t="s">
        <v>520</v>
      </c>
      <c r="C91" s="83">
        <v>4340000</v>
      </c>
      <c r="D91" s="3"/>
    </row>
    <row r="92" spans="1:4" ht="12.75">
      <c r="A92" s="23" t="s">
        <v>521</v>
      </c>
      <c r="B92" s="23" t="s">
        <v>522</v>
      </c>
      <c r="C92" s="23"/>
      <c r="D92" s="3"/>
    </row>
    <row r="93" spans="1:4" ht="12.75">
      <c r="A93" s="23" t="s">
        <v>523</v>
      </c>
      <c r="B93" s="23" t="s">
        <v>524</v>
      </c>
      <c r="C93" s="23"/>
      <c r="D93" s="3"/>
    </row>
    <row r="94" spans="1:4" ht="12.75">
      <c r="A94" s="23" t="s">
        <v>525</v>
      </c>
      <c r="B94" s="23" t="s">
        <v>526</v>
      </c>
      <c r="C94" s="23"/>
      <c r="D94" s="3"/>
    </row>
    <row r="95" spans="1:4" ht="12.75">
      <c r="A95" s="23" t="s">
        <v>527</v>
      </c>
      <c r="B95" s="23" t="s">
        <v>528</v>
      </c>
      <c r="C95" s="23"/>
      <c r="D95" s="3"/>
    </row>
    <row r="96" spans="1:4" ht="12.75">
      <c r="A96" s="23" t="s">
        <v>529</v>
      </c>
      <c r="B96" s="23" t="s">
        <v>530</v>
      </c>
      <c r="C96" s="23"/>
      <c r="D96" s="3"/>
    </row>
    <row r="97" spans="1:4" ht="12.75">
      <c r="A97" s="23" t="s">
        <v>531</v>
      </c>
      <c r="B97" s="23" t="s">
        <v>532</v>
      </c>
      <c r="C97" s="23"/>
      <c r="D97" s="3"/>
    </row>
    <row r="98" spans="1:4" ht="12.75">
      <c r="A98" s="23" t="s">
        <v>533</v>
      </c>
      <c r="B98" s="23" t="s">
        <v>534</v>
      </c>
      <c r="C98" s="23"/>
      <c r="D98" s="3"/>
    </row>
    <row r="99" spans="1:4" ht="12.75">
      <c r="A99" s="23" t="s">
        <v>535</v>
      </c>
      <c r="B99" s="23" t="s">
        <v>536</v>
      </c>
      <c r="C99" s="23"/>
      <c r="D99" s="3"/>
    </row>
    <row r="100" spans="1:4" ht="12.75">
      <c r="A100" s="23" t="s">
        <v>537</v>
      </c>
      <c r="B100" s="23" t="s">
        <v>538</v>
      </c>
      <c r="C100" s="23"/>
      <c r="D100" s="3"/>
    </row>
    <row r="101" spans="1:4" ht="12.75">
      <c r="A101" s="23" t="s">
        <v>539</v>
      </c>
      <c r="B101" s="23" t="s">
        <v>540</v>
      </c>
      <c r="C101" s="23"/>
      <c r="D101" s="3"/>
    </row>
    <row r="102" spans="1:4" ht="12.75">
      <c r="A102" s="23" t="s">
        <v>541</v>
      </c>
      <c r="B102" s="23" t="s">
        <v>542</v>
      </c>
      <c r="C102" s="23"/>
      <c r="D102" s="3"/>
    </row>
    <row r="103" spans="1:4" ht="12.75">
      <c r="A103" s="23" t="s">
        <v>543</v>
      </c>
      <c r="B103" s="23" t="s">
        <v>544</v>
      </c>
      <c r="C103" s="23"/>
      <c r="D103" s="3"/>
    </row>
    <row r="104" spans="1:4" ht="12.75">
      <c r="A104" s="23" t="s">
        <v>545</v>
      </c>
      <c r="B104" s="23" t="s">
        <v>546</v>
      </c>
      <c r="C104" s="23"/>
      <c r="D104" s="3"/>
    </row>
    <row r="105" spans="1:4" ht="12.75">
      <c r="A105" s="23" t="s">
        <v>547</v>
      </c>
      <c r="B105" s="23" t="s">
        <v>548</v>
      </c>
      <c r="C105" s="23"/>
      <c r="D105" s="3"/>
    </row>
    <row r="106" spans="1:4" ht="12.75">
      <c r="A106" s="23" t="s">
        <v>549</v>
      </c>
      <c r="B106" s="23" t="s">
        <v>550</v>
      </c>
      <c r="C106" s="23"/>
      <c r="D106" s="3"/>
    </row>
    <row r="107" spans="1:4" ht="12.75">
      <c r="A107" s="23" t="s">
        <v>551</v>
      </c>
      <c r="B107" s="23" t="s">
        <v>552</v>
      </c>
      <c r="C107" s="23"/>
      <c r="D107" s="3"/>
    </row>
    <row r="108" spans="1:4" ht="12.75">
      <c r="A108" s="23" t="s">
        <v>553</v>
      </c>
      <c r="B108" s="23" t="s">
        <v>554</v>
      </c>
      <c r="C108" s="23"/>
      <c r="D108" s="3"/>
    </row>
    <row r="109" spans="1:4" ht="12.75">
      <c r="A109" s="23" t="s">
        <v>555</v>
      </c>
      <c r="B109" s="23" t="s">
        <v>556</v>
      </c>
      <c r="C109" s="23"/>
      <c r="D109" s="3"/>
    </row>
    <row r="110" spans="1:4" ht="12.75">
      <c r="A110" s="23" t="s">
        <v>557</v>
      </c>
      <c r="B110" s="23" t="s">
        <v>558</v>
      </c>
      <c r="C110" s="23"/>
      <c r="D110" s="3"/>
    </row>
    <row r="111" spans="1:4" ht="12.75">
      <c r="A111" s="23" t="s">
        <v>559</v>
      </c>
      <c r="B111" s="23" t="s">
        <v>560</v>
      </c>
      <c r="C111" s="23"/>
      <c r="D111" s="3"/>
    </row>
    <row r="112" spans="1:4" ht="12.75">
      <c r="A112" s="23" t="s">
        <v>561</v>
      </c>
      <c r="B112" s="23" t="s">
        <v>562</v>
      </c>
      <c r="C112" s="23"/>
      <c r="D112" s="3"/>
    </row>
    <row r="113" spans="1:4" ht="12.75">
      <c r="A113" s="23" t="s">
        <v>563</v>
      </c>
      <c r="B113" s="23" t="s">
        <v>564</v>
      </c>
      <c r="C113" s="23"/>
      <c r="D113" s="3"/>
    </row>
    <row r="114" spans="1:4" ht="12.75">
      <c r="A114" s="23" t="s">
        <v>565</v>
      </c>
      <c r="B114" s="23" t="s">
        <v>566</v>
      </c>
      <c r="C114" s="23"/>
      <c r="D114" s="3"/>
    </row>
    <row r="115" spans="1:4" ht="12.75">
      <c r="A115" s="23" t="s">
        <v>567</v>
      </c>
      <c r="B115" s="23" t="s">
        <v>568</v>
      </c>
      <c r="C115" s="23"/>
      <c r="D115" s="3"/>
    </row>
    <row r="116" spans="1:4" ht="12.75">
      <c r="A116" s="23" t="s">
        <v>569</v>
      </c>
      <c r="B116" s="23" t="s">
        <v>570</v>
      </c>
      <c r="C116" s="23"/>
      <c r="D116" s="3"/>
    </row>
    <row r="117" spans="1:4" ht="12.75">
      <c r="A117" s="23" t="s">
        <v>571</v>
      </c>
      <c r="B117" s="23" t="s">
        <v>572</v>
      </c>
      <c r="C117" s="23"/>
      <c r="D117" s="3"/>
    </row>
    <row r="118" spans="1:4" ht="12.75">
      <c r="A118" s="23" t="s">
        <v>573</v>
      </c>
      <c r="B118" s="23" t="s">
        <v>574</v>
      </c>
      <c r="C118" s="23"/>
      <c r="D118" s="3"/>
    </row>
    <row r="119" spans="1:4" ht="12.75">
      <c r="A119" s="23" t="s">
        <v>575</v>
      </c>
      <c r="B119" s="23" t="s">
        <v>576</v>
      </c>
      <c r="C119" s="23"/>
      <c r="D119" s="3"/>
    </row>
    <row r="120" spans="1:4" ht="12.75">
      <c r="A120" s="23" t="s">
        <v>577</v>
      </c>
      <c r="B120" s="23" t="s">
        <v>578</v>
      </c>
      <c r="C120" s="23"/>
      <c r="D120" s="3"/>
    </row>
    <row r="121" spans="1:4" ht="12.75">
      <c r="A121" s="23" t="s">
        <v>579</v>
      </c>
      <c r="B121" s="23" t="s">
        <v>580</v>
      </c>
      <c r="C121" s="23"/>
      <c r="D121" s="3"/>
    </row>
    <row r="122" spans="1:4" ht="12.75">
      <c r="A122" s="23" t="s">
        <v>581</v>
      </c>
      <c r="B122" s="23" t="s">
        <v>582</v>
      </c>
      <c r="C122" s="23"/>
      <c r="D122" s="3"/>
    </row>
    <row r="123" spans="1:4" ht="12.75">
      <c r="A123" s="23" t="s">
        <v>583</v>
      </c>
      <c r="B123" s="23" t="s">
        <v>584</v>
      </c>
      <c r="C123" s="23"/>
      <c r="D123" s="3"/>
    </row>
    <row r="124" spans="1:4" ht="12.75">
      <c r="A124" s="23" t="s">
        <v>585</v>
      </c>
      <c r="B124" s="23" t="s">
        <v>586</v>
      </c>
      <c r="C124" s="23"/>
      <c r="D124" s="3"/>
    </row>
    <row r="125" spans="1:4" ht="12.75">
      <c r="A125" s="23" t="s">
        <v>587</v>
      </c>
      <c r="B125" s="23" t="s">
        <v>588</v>
      </c>
      <c r="C125" s="23"/>
      <c r="D125" s="3"/>
    </row>
    <row r="126" spans="1:4" ht="12.75">
      <c r="A126" s="23"/>
      <c r="B126" s="23"/>
      <c r="C126" s="23"/>
      <c r="D126" s="3"/>
    </row>
    <row r="127" spans="1:4" ht="12.75">
      <c r="A127" s="23" t="s">
        <v>589</v>
      </c>
      <c r="B127" s="23" t="s">
        <v>590</v>
      </c>
      <c r="C127" s="23"/>
      <c r="D127" s="3"/>
    </row>
    <row r="128" spans="1:4" ht="12.75">
      <c r="A128" s="23" t="s">
        <v>591</v>
      </c>
      <c r="B128" s="23" t="s">
        <v>592</v>
      </c>
      <c r="C128" s="23"/>
      <c r="D128" s="3"/>
    </row>
    <row r="129" spans="1:4" ht="12.75">
      <c r="A129" s="23"/>
      <c r="B129" s="23"/>
      <c r="C129" s="23"/>
      <c r="D129" s="3"/>
    </row>
    <row r="130" spans="1:4" ht="12.75">
      <c r="A130" s="23"/>
      <c r="B130" s="23"/>
      <c r="C130" s="23"/>
      <c r="D130" s="3"/>
    </row>
    <row r="131" spans="1:4" ht="12.75">
      <c r="A131" s="23" t="s">
        <v>593</v>
      </c>
      <c r="B131" s="23" t="s">
        <v>590</v>
      </c>
      <c r="C131" s="23"/>
      <c r="D131" s="3"/>
    </row>
    <row r="132" spans="1:4" ht="12.75">
      <c r="A132" s="23" t="s">
        <v>594</v>
      </c>
      <c r="B132" s="23" t="s">
        <v>592</v>
      </c>
      <c r="C132" s="23"/>
      <c r="D132" s="3"/>
    </row>
    <row r="133" spans="1:4" ht="12.75">
      <c r="A133" s="23"/>
      <c r="B133" s="23"/>
      <c r="C133" s="23"/>
      <c r="D133" s="3"/>
    </row>
    <row r="134" spans="1:4" ht="12.75">
      <c r="A134" s="23" t="s">
        <v>595</v>
      </c>
      <c r="B134" s="23" t="s">
        <v>590</v>
      </c>
      <c r="C134" s="23"/>
      <c r="D134" s="3"/>
    </row>
    <row r="135" spans="1:4" ht="12.75">
      <c r="A135" s="23" t="s">
        <v>596</v>
      </c>
      <c r="B135" s="23" t="s">
        <v>592</v>
      </c>
      <c r="C135" s="23"/>
      <c r="D135" s="3"/>
    </row>
    <row r="136" spans="1:4" ht="12.75">
      <c r="A136" s="23"/>
      <c r="B136" s="23"/>
      <c r="C136" s="23"/>
      <c r="D136" s="3"/>
    </row>
    <row r="137" spans="1:4" ht="12.75">
      <c r="A137" s="23"/>
      <c r="B137" s="23"/>
      <c r="C137" s="23"/>
      <c r="D137" s="3"/>
    </row>
    <row r="138" spans="1:4" ht="12.75">
      <c r="A138" s="23" t="s">
        <v>597</v>
      </c>
      <c r="B138" s="23" t="s">
        <v>598</v>
      </c>
      <c r="C138" s="84">
        <v>5100000</v>
      </c>
      <c r="D138" s="3"/>
    </row>
    <row r="139" spans="1:4" ht="12.75">
      <c r="A139" s="23" t="s">
        <v>599</v>
      </c>
      <c r="B139" s="23" t="s">
        <v>600</v>
      </c>
      <c r="C139" s="84">
        <v>25986000</v>
      </c>
      <c r="D139" s="3"/>
    </row>
    <row r="140" spans="1:4" ht="12.75">
      <c r="A140" s="23" t="s">
        <v>601</v>
      </c>
      <c r="B140" s="23" t="s">
        <v>602</v>
      </c>
      <c r="C140" s="84">
        <v>3498000</v>
      </c>
      <c r="D140" s="3"/>
    </row>
    <row r="141" spans="1:4" ht="12.75">
      <c r="A141" s="23"/>
      <c r="B141" s="23"/>
      <c r="C141" s="23"/>
      <c r="D141" s="3"/>
    </row>
    <row r="142" spans="1:4" ht="12.75">
      <c r="A142" s="23" t="s">
        <v>603</v>
      </c>
      <c r="B142" s="23" t="s">
        <v>604</v>
      </c>
      <c r="C142" s="23"/>
      <c r="D142" s="3"/>
    </row>
    <row r="143" spans="1:4" ht="12.75">
      <c r="A143" s="23" t="s">
        <v>605</v>
      </c>
      <c r="B143" s="23" t="s">
        <v>606</v>
      </c>
      <c r="C143" s="58"/>
      <c r="D143" s="3"/>
    </row>
    <row r="144" spans="1:4" ht="12.75">
      <c r="A144" s="68">
        <v>44199</v>
      </c>
      <c r="B144" s="23" t="s">
        <v>607</v>
      </c>
      <c r="C144" s="83">
        <v>64419800</v>
      </c>
      <c r="D144" s="3"/>
    </row>
    <row r="145" spans="1:4" ht="12.75">
      <c r="A145" s="23" t="s">
        <v>608</v>
      </c>
      <c r="B145" s="23" t="s">
        <v>609</v>
      </c>
      <c r="C145" s="84">
        <v>28512000</v>
      </c>
      <c r="D145" s="3"/>
    </row>
    <row r="146" spans="1:4" ht="12.75">
      <c r="A146" s="23" t="s">
        <v>610</v>
      </c>
      <c r="B146" s="23" t="s">
        <v>611</v>
      </c>
      <c r="C146" s="84">
        <v>23209222</v>
      </c>
      <c r="D146" s="3"/>
    </row>
    <row r="147" spans="1:4" ht="12.75">
      <c r="A147" s="62">
        <v>36983</v>
      </c>
      <c r="B147" s="23" t="s">
        <v>612</v>
      </c>
      <c r="C147" s="58"/>
      <c r="D147" s="3"/>
    </row>
    <row r="148" spans="1:4" ht="12.75">
      <c r="A148" s="68">
        <v>44200</v>
      </c>
      <c r="B148" s="23" t="s">
        <v>613</v>
      </c>
      <c r="C148" s="83">
        <v>51721222</v>
      </c>
      <c r="D148" s="3"/>
    </row>
    <row r="149" spans="1:4" ht="12.75">
      <c r="A149" s="62">
        <v>37012</v>
      </c>
      <c r="B149" s="23" t="s">
        <v>614</v>
      </c>
      <c r="C149" s="58"/>
      <c r="D149" s="3"/>
    </row>
    <row r="150" spans="1:4" ht="12.75">
      <c r="A150" s="62">
        <v>37013</v>
      </c>
      <c r="B150" s="23" t="s">
        <v>615</v>
      </c>
      <c r="C150" s="58"/>
      <c r="D150" s="3"/>
    </row>
    <row r="151" spans="1:4" ht="12.75">
      <c r="A151" s="62">
        <v>37014</v>
      </c>
      <c r="B151" s="23" t="s">
        <v>616</v>
      </c>
      <c r="C151" s="23"/>
      <c r="D151" s="3"/>
    </row>
    <row r="152" spans="1:4" ht="12.75">
      <c r="A152" s="62">
        <v>37015</v>
      </c>
      <c r="B152" s="23" t="s">
        <v>617</v>
      </c>
      <c r="C152" s="23"/>
      <c r="D152" s="3"/>
    </row>
    <row r="153" spans="1:4" ht="12.75">
      <c r="A153" s="62">
        <v>37016</v>
      </c>
      <c r="B153" s="23" t="s">
        <v>618</v>
      </c>
      <c r="C153" s="58"/>
      <c r="D153" s="3"/>
    </row>
    <row r="154" spans="1:4" ht="12.75">
      <c r="A154" s="68">
        <v>44201</v>
      </c>
      <c r="B154" s="23" t="s">
        <v>619</v>
      </c>
      <c r="C154" s="83">
        <v>17568320</v>
      </c>
      <c r="D154" s="3"/>
    </row>
    <row r="155" spans="1:4" ht="12.75">
      <c r="A155" s="62">
        <v>15466</v>
      </c>
      <c r="B155" s="23" t="s">
        <v>620</v>
      </c>
      <c r="C155" s="84">
        <v>24304528</v>
      </c>
      <c r="D155" s="3"/>
    </row>
    <row r="156" spans="1:4" ht="12.75">
      <c r="A156" s="23"/>
      <c r="B156" s="23"/>
      <c r="C156" s="84"/>
      <c r="D156" s="3"/>
    </row>
    <row r="157" spans="1:4" ht="12.75">
      <c r="A157" s="23"/>
      <c r="B157" s="23"/>
      <c r="C157" s="58"/>
      <c r="D157" s="3"/>
    </row>
    <row r="158" spans="1:4" ht="12.75">
      <c r="A158" s="23"/>
      <c r="B158" s="57" t="s">
        <v>621</v>
      </c>
      <c r="C158" s="83"/>
      <c r="D158" s="3"/>
    </row>
    <row r="159" spans="1:4" ht="12.75">
      <c r="A159" s="68"/>
      <c r="B159" s="23" t="s">
        <v>459</v>
      </c>
      <c r="C159" s="58">
        <f>C23</f>
        <v>169710879</v>
      </c>
      <c r="D159" s="3"/>
    </row>
    <row r="160" spans="1:4" ht="12.75">
      <c r="A160" s="68"/>
      <c r="B160" s="23" t="s">
        <v>501</v>
      </c>
      <c r="C160" s="58">
        <f>C80</f>
        <v>184184550</v>
      </c>
      <c r="D160" s="3"/>
    </row>
    <row r="161" spans="1:4" ht="12.75">
      <c r="A161" s="68"/>
      <c r="B161" s="23" t="s">
        <v>607</v>
      </c>
      <c r="C161" s="58">
        <f>C144</f>
        <v>64419800</v>
      </c>
      <c r="D161" s="3"/>
    </row>
    <row r="162" spans="1:4" ht="12.75">
      <c r="A162" s="68"/>
      <c r="B162" s="23" t="s">
        <v>613</v>
      </c>
      <c r="C162" s="83">
        <f>C148</f>
        <v>51721222</v>
      </c>
      <c r="D162" s="3"/>
    </row>
    <row r="163" spans="1:4" ht="12.75">
      <c r="A163" s="68"/>
      <c r="B163" s="23" t="s">
        <v>619</v>
      </c>
      <c r="C163" s="84">
        <f>C154</f>
        <v>17568320</v>
      </c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</sheetData>
  <sheetProtection/>
  <printOptions/>
  <pageMargins left="0.7" right="0.7" top="0.75" bottom="0.75" header="0.3" footer="0.3"/>
  <pageSetup horizontalDpi="600" verticalDpi="600" orientation="portrait" paperSize="9" scale="63" r:id="rId1"/>
  <rowBreaks count="1" manualBreakCount="1">
    <brk id="77" max="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73.875" style="0" customWidth="1"/>
    <col min="2" max="2" width="22.125" style="0" customWidth="1"/>
    <col min="3" max="3" width="21.125" style="0" bestFit="1" customWidth="1"/>
  </cols>
  <sheetData>
    <row r="1" spans="1:4" ht="18">
      <c r="A1" s="2" t="s">
        <v>626</v>
      </c>
      <c r="B1" s="3"/>
      <c r="C1" s="3" t="s">
        <v>659</v>
      </c>
      <c r="D1" s="3"/>
    </row>
    <row r="2" spans="1:4" ht="18">
      <c r="A2" s="2"/>
      <c r="B2" s="3"/>
      <c r="C2" s="3"/>
      <c r="D2" s="3"/>
    </row>
    <row r="3" spans="1:4" ht="18">
      <c r="A3" s="2"/>
      <c r="B3" s="3"/>
      <c r="C3" s="3"/>
      <c r="D3" s="3"/>
    </row>
    <row r="4" spans="1:4" ht="36" customHeight="1">
      <c r="A4" s="56" t="s">
        <v>396</v>
      </c>
      <c r="B4" s="3"/>
      <c r="C4" s="3"/>
      <c r="D4" s="3"/>
    </row>
    <row r="5" spans="1:4" ht="12.75">
      <c r="A5" s="3"/>
      <c r="B5" s="3"/>
      <c r="C5" s="3"/>
      <c r="D5" s="3"/>
    </row>
    <row r="6" spans="1:4" ht="28.5">
      <c r="A6" s="59" t="s">
        <v>0</v>
      </c>
      <c r="B6" s="5" t="s">
        <v>336</v>
      </c>
      <c r="C6" s="69"/>
      <c r="D6" s="3"/>
    </row>
    <row r="7" spans="1:4" ht="21" customHeight="1">
      <c r="A7" s="34" t="s">
        <v>349</v>
      </c>
      <c r="B7" s="70"/>
      <c r="C7" s="23" t="s">
        <v>644</v>
      </c>
      <c r="D7" s="3"/>
    </row>
    <row r="8" spans="1:4" ht="12.75">
      <c r="A8" s="6" t="s">
        <v>108</v>
      </c>
      <c r="B8" s="24"/>
      <c r="C8" s="24"/>
      <c r="D8" s="19"/>
    </row>
    <row r="9" spans="1:4" ht="12.75">
      <c r="A9" s="6" t="s">
        <v>109</v>
      </c>
      <c r="B9" s="24"/>
      <c r="C9" s="24"/>
      <c r="D9" s="19"/>
    </row>
    <row r="10" spans="1:4" ht="25.5">
      <c r="A10" s="6" t="s">
        <v>110</v>
      </c>
      <c r="B10" s="24"/>
      <c r="C10" s="24"/>
      <c r="D10" s="19"/>
    </row>
    <row r="11" spans="1:4" ht="12.75">
      <c r="A11" s="6" t="s">
        <v>111</v>
      </c>
      <c r="B11" s="24"/>
      <c r="C11" s="24"/>
      <c r="D11" s="19"/>
    </row>
    <row r="12" spans="1:4" ht="12.75">
      <c r="A12" s="6" t="s">
        <v>112</v>
      </c>
      <c r="B12" s="24"/>
      <c r="C12" s="24">
        <v>31398000</v>
      </c>
      <c r="D12" s="19"/>
    </row>
    <row r="13" spans="1:4" ht="12.75">
      <c r="A13" s="6" t="s">
        <v>113</v>
      </c>
      <c r="B13" s="24"/>
      <c r="C13" s="24"/>
      <c r="D13" s="19"/>
    </row>
    <row r="14" spans="1:4" ht="12.75">
      <c r="A14" s="6" t="s">
        <v>114</v>
      </c>
      <c r="B14" s="24"/>
      <c r="C14" s="24"/>
      <c r="D14" s="19"/>
    </row>
    <row r="15" spans="1:4" ht="12.75">
      <c r="A15" s="6" t="s">
        <v>115</v>
      </c>
      <c r="B15" s="24"/>
      <c r="C15" s="24"/>
      <c r="D15" s="19"/>
    </row>
    <row r="16" spans="1:4" ht="12.75">
      <c r="A16" s="6" t="s">
        <v>116</v>
      </c>
      <c r="B16" s="24"/>
      <c r="C16" s="24"/>
      <c r="D16" s="19"/>
    </row>
    <row r="17" spans="1:4" ht="12.75">
      <c r="A17" s="6" t="s">
        <v>117</v>
      </c>
      <c r="B17" s="24"/>
      <c r="C17" s="24"/>
      <c r="D17" s="19"/>
    </row>
    <row r="18" spans="1:4" ht="15.75">
      <c r="A18" s="34" t="s">
        <v>401</v>
      </c>
      <c r="B18" s="71">
        <f>SUM(C18:C18)</f>
        <v>31398000</v>
      </c>
      <c r="C18" s="58">
        <f>SUM(C8:C17)</f>
        <v>31398000</v>
      </c>
      <c r="D18" s="19"/>
    </row>
    <row r="19" spans="1:4" ht="15.75">
      <c r="A19" s="72"/>
      <c r="B19" s="73"/>
      <c r="C19" s="74"/>
      <c r="D19" s="19"/>
    </row>
    <row r="20" spans="1:4" ht="12.75">
      <c r="A20" s="3"/>
      <c r="B20" s="19"/>
      <c r="C20" s="19"/>
      <c r="D20" s="19"/>
    </row>
    <row r="21" spans="1:4" ht="12.75">
      <c r="A21" s="3"/>
      <c r="B21" s="19"/>
      <c r="C21" s="19"/>
      <c r="D21" s="19"/>
    </row>
    <row r="22" spans="1:4" ht="12.75">
      <c r="A22" s="3"/>
      <c r="B22" s="19"/>
      <c r="C22" s="19"/>
      <c r="D22" s="19"/>
    </row>
    <row r="23" spans="1:4" ht="12.75">
      <c r="A23" s="3"/>
      <c r="B23" s="3"/>
      <c r="C23" s="3"/>
      <c r="D23" s="3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30.625" style="0" customWidth="1"/>
    <col min="2" max="2" width="21.375" style="0" customWidth="1"/>
    <col min="3" max="3" width="20.125" style="0" customWidth="1"/>
    <col min="4" max="5" width="18.875" style="0" customWidth="1"/>
    <col min="6" max="6" width="19.125" style="0" customWidth="1"/>
    <col min="7" max="7" width="17.375" style="0" customWidth="1"/>
    <col min="8" max="8" width="18.875" style="0" customWidth="1"/>
    <col min="9" max="9" width="20.00390625" style="0" customWidth="1"/>
  </cols>
  <sheetData>
    <row r="1" spans="1:11" ht="18">
      <c r="A1" s="2" t="s">
        <v>626</v>
      </c>
      <c r="B1" s="81"/>
      <c r="C1" s="81"/>
      <c r="D1" s="81"/>
      <c r="E1" s="81"/>
      <c r="F1" s="81"/>
      <c r="G1" s="81"/>
      <c r="H1" s="81"/>
      <c r="I1" s="81" t="s">
        <v>660</v>
      </c>
      <c r="J1" s="3"/>
      <c r="K1" s="3"/>
    </row>
    <row r="2" spans="1:11" ht="12.75">
      <c r="A2" s="81"/>
      <c r="B2" s="81"/>
      <c r="C2" s="81"/>
      <c r="D2" s="81"/>
      <c r="E2" s="81"/>
      <c r="F2" s="81"/>
      <c r="G2" s="81"/>
      <c r="H2" s="81"/>
      <c r="I2" s="81"/>
      <c r="J2" s="3"/>
      <c r="K2" s="3"/>
    </row>
    <row r="3" spans="1:11" ht="12.75">
      <c r="A3" s="81"/>
      <c r="B3" s="81"/>
      <c r="C3" s="81"/>
      <c r="D3" s="81"/>
      <c r="E3" s="81"/>
      <c r="F3" s="81"/>
      <c r="G3" s="81"/>
      <c r="H3" s="81"/>
      <c r="I3" s="81"/>
      <c r="J3" s="3"/>
      <c r="K3" s="3"/>
    </row>
    <row r="4" spans="1:11" ht="15.75">
      <c r="A4" s="56" t="s">
        <v>393</v>
      </c>
      <c r="B4" s="81"/>
      <c r="C4" s="81"/>
      <c r="D4" s="81"/>
      <c r="E4" s="81"/>
      <c r="F4" s="81"/>
      <c r="G4" s="81"/>
      <c r="H4" s="81"/>
      <c r="I4" s="81"/>
      <c r="J4" s="3"/>
      <c r="K4" s="3"/>
    </row>
    <row r="5" spans="1:11" ht="12.75">
      <c r="A5" s="81"/>
      <c r="B5" s="81"/>
      <c r="C5" s="81"/>
      <c r="D5" s="81"/>
      <c r="E5" s="81"/>
      <c r="F5" s="81"/>
      <c r="G5" s="81"/>
      <c r="H5" s="81"/>
      <c r="I5" s="81"/>
      <c r="J5" s="3"/>
      <c r="K5" s="3"/>
    </row>
    <row r="6" spans="1:11" ht="12.75">
      <c r="A6" s="81"/>
      <c r="B6" s="81"/>
      <c r="C6" s="81"/>
      <c r="D6" s="81"/>
      <c r="E6" s="81"/>
      <c r="F6" s="81"/>
      <c r="G6" s="81"/>
      <c r="H6" s="81"/>
      <c r="I6" s="81"/>
      <c r="J6" s="3"/>
      <c r="K6" s="3"/>
    </row>
    <row r="7" spans="1:11" ht="42.75">
      <c r="A7" s="4" t="s">
        <v>0</v>
      </c>
      <c r="B7" s="4" t="s">
        <v>336</v>
      </c>
      <c r="C7" s="4" t="s">
        <v>337</v>
      </c>
      <c r="D7" s="4" t="s">
        <v>338</v>
      </c>
      <c r="E7" s="4" t="s">
        <v>339</v>
      </c>
      <c r="F7" s="4" t="s">
        <v>340</v>
      </c>
      <c r="G7" s="4" t="s">
        <v>341</v>
      </c>
      <c r="H7" s="4" t="s">
        <v>342</v>
      </c>
      <c r="I7" s="5" t="s">
        <v>343</v>
      </c>
      <c r="J7" s="3"/>
      <c r="K7" s="3"/>
    </row>
    <row r="8" spans="1:11" ht="12.75">
      <c r="A8" s="88"/>
      <c r="B8" s="88"/>
      <c r="C8" s="88"/>
      <c r="D8" s="88"/>
      <c r="E8" s="88"/>
      <c r="F8" s="88"/>
      <c r="G8" s="88"/>
      <c r="H8" s="88"/>
      <c r="I8" s="51">
        <f>SUM(B8:H8)</f>
        <v>0</v>
      </c>
      <c r="J8" s="3"/>
      <c r="K8" s="3"/>
    </row>
    <row r="9" spans="1:11" ht="12.75">
      <c r="A9" s="88"/>
      <c r="B9" s="88"/>
      <c r="C9" s="88"/>
      <c r="D9" s="88"/>
      <c r="E9" s="88"/>
      <c r="F9" s="88"/>
      <c r="G9" s="88"/>
      <c r="H9" s="88"/>
      <c r="I9" s="51">
        <f>SUM(B9:H9)</f>
        <v>0</v>
      </c>
      <c r="J9" s="3"/>
      <c r="K9" s="3"/>
    </row>
    <row r="10" spans="1:11" ht="25.5">
      <c r="A10" s="34" t="s">
        <v>67</v>
      </c>
      <c r="B10" s="58">
        <f aca="true" t="shared" si="0" ref="B10:I10">SUM(B8:B9)</f>
        <v>0</v>
      </c>
      <c r="C10" s="58">
        <f t="shared" si="0"/>
        <v>0</v>
      </c>
      <c r="D10" s="58">
        <f t="shared" si="0"/>
        <v>0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 t="shared" si="0"/>
        <v>0</v>
      </c>
      <c r="I10" s="58">
        <f t="shared" si="0"/>
        <v>0</v>
      </c>
      <c r="J10" s="3"/>
      <c r="K10" s="3"/>
    </row>
    <row r="11" spans="1:11" ht="12.75">
      <c r="A11" s="6" t="s">
        <v>632</v>
      </c>
      <c r="B11" s="93">
        <v>50000000</v>
      </c>
      <c r="C11" s="58"/>
      <c r="D11" s="58"/>
      <c r="E11" s="58"/>
      <c r="F11" s="58"/>
      <c r="G11" s="58"/>
      <c r="H11" s="58"/>
      <c r="I11" s="51">
        <f aca="true" t="shared" si="1" ref="I11:I18">SUM(B11:H11)</f>
        <v>50000000</v>
      </c>
      <c r="J11" s="92"/>
      <c r="K11" s="92"/>
    </row>
    <row r="12" spans="1:11" ht="25.5">
      <c r="A12" s="6" t="s">
        <v>647</v>
      </c>
      <c r="B12" s="93">
        <v>30000000</v>
      </c>
      <c r="C12" s="58"/>
      <c r="D12" s="58"/>
      <c r="E12" s="58"/>
      <c r="F12" s="58"/>
      <c r="G12" s="58"/>
      <c r="H12" s="58"/>
      <c r="I12" s="51">
        <f t="shared" si="1"/>
        <v>30000000</v>
      </c>
      <c r="J12" s="92"/>
      <c r="K12" s="92"/>
    </row>
    <row r="13" spans="1:11" ht="25.5">
      <c r="A13" s="6" t="s">
        <v>633</v>
      </c>
      <c r="B13" s="93">
        <v>10000000</v>
      </c>
      <c r="C13" s="58"/>
      <c r="D13" s="58"/>
      <c r="E13" s="58"/>
      <c r="F13" s="58"/>
      <c r="G13" s="58"/>
      <c r="H13" s="58"/>
      <c r="I13" s="51">
        <f t="shared" si="1"/>
        <v>10000000</v>
      </c>
      <c r="J13" s="92"/>
      <c r="K13" s="92"/>
    </row>
    <row r="14" spans="1:11" ht="12.75">
      <c r="A14" s="6" t="s">
        <v>634</v>
      </c>
      <c r="B14" s="93">
        <v>9893000</v>
      </c>
      <c r="C14" s="58"/>
      <c r="D14" s="58"/>
      <c r="E14" s="58"/>
      <c r="F14" s="58"/>
      <c r="G14" s="58"/>
      <c r="H14" s="58"/>
      <c r="I14" s="51">
        <f t="shared" si="1"/>
        <v>9893000</v>
      </c>
      <c r="J14" s="92"/>
      <c r="K14" s="92"/>
    </row>
    <row r="15" spans="1:11" ht="12.75">
      <c r="A15" s="6" t="s">
        <v>635</v>
      </c>
      <c r="B15" s="93">
        <v>170000000</v>
      </c>
      <c r="C15" s="58"/>
      <c r="D15" s="58"/>
      <c r="E15" s="58"/>
      <c r="F15" s="58"/>
      <c r="G15" s="58"/>
      <c r="H15" s="58"/>
      <c r="I15" s="51">
        <f t="shared" si="1"/>
        <v>170000000</v>
      </c>
      <c r="J15" s="92"/>
      <c r="K15" s="92"/>
    </row>
    <row r="16" spans="1:11" ht="25.5">
      <c r="A16" s="6" t="s">
        <v>636</v>
      </c>
      <c r="B16" s="93">
        <v>15000000</v>
      </c>
      <c r="C16" s="58"/>
      <c r="D16" s="58"/>
      <c r="E16" s="58"/>
      <c r="F16" s="58"/>
      <c r="G16" s="58"/>
      <c r="H16" s="58"/>
      <c r="I16" s="51">
        <f t="shared" si="1"/>
        <v>15000000</v>
      </c>
      <c r="J16" s="92"/>
      <c r="K16" s="92"/>
    </row>
    <row r="17" spans="1:11" ht="12.75">
      <c r="A17" s="6" t="s">
        <v>637</v>
      </c>
      <c r="B17" s="93">
        <v>5000000</v>
      </c>
      <c r="C17" s="58"/>
      <c r="D17" s="58"/>
      <c r="E17" s="58"/>
      <c r="F17" s="58"/>
      <c r="G17" s="58"/>
      <c r="H17" s="58"/>
      <c r="I17" s="51">
        <f t="shared" si="1"/>
        <v>5000000</v>
      </c>
      <c r="J17" s="92"/>
      <c r="K17" s="92"/>
    </row>
    <row r="18" spans="1:11" ht="12.75">
      <c r="A18" s="6" t="s">
        <v>638</v>
      </c>
      <c r="B18" s="93">
        <v>6720000</v>
      </c>
      <c r="C18" s="58"/>
      <c r="D18" s="58"/>
      <c r="E18" s="58"/>
      <c r="F18" s="58"/>
      <c r="G18" s="58"/>
      <c r="H18" s="58"/>
      <c r="I18" s="51">
        <f t="shared" si="1"/>
        <v>6720000</v>
      </c>
      <c r="J18" s="92"/>
      <c r="K18" s="92"/>
    </row>
    <row r="19" spans="1:11" ht="25.5">
      <c r="A19" s="34" t="s">
        <v>316</v>
      </c>
      <c r="B19" s="58">
        <f>SUM(B11:B18)</f>
        <v>296613000</v>
      </c>
      <c r="C19" s="58">
        <f aca="true" t="shared" si="2" ref="C19:I19">SUM(C11:C18)</f>
        <v>0</v>
      </c>
      <c r="D19" s="58">
        <f t="shared" si="2"/>
        <v>0</v>
      </c>
      <c r="E19" s="58">
        <f t="shared" si="2"/>
        <v>0</v>
      </c>
      <c r="F19" s="58">
        <f t="shared" si="2"/>
        <v>0</v>
      </c>
      <c r="G19" s="58">
        <v>393000</v>
      </c>
      <c r="H19" s="58">
        <f t="shared" si="2"/>
        <v>0</v>
      </c>
      <c r="I19" s="58">
        <f t="shared" si="2"/>
        <v>296613000</v>
      </c>
      <c r="J19" s="3"/>
      <c r="K19" s="3"/>
    </row>
    <row r="20" spans="1:11" ht="12.75">
      <c r="A20" s="34"/>
      <c r="B20" s="58"/>
      <c r="C20" s="58"/>
      <c r="D20" s="58"/>
      <c r="E20" s="58"/>
      <c r="F20" s="58"/>
      <c r="G20" s="58"/>
      <c r="H20" s="58"/>
      <c r="I20" s="58"/>
      <c r="J20" s="92"/>
      <c r="K20" s="92"/>
    </row>
    <row r="21" spans="1:11" ht="25.5">
      <c r="A21" s="34" t="s">
        <v>68</v>
      </c>
      <c r="B21" s="58">
        <v>500000</v>
      </c>
      <c r="C21" s="58">
        <f aca="true" t="shared" si="3" ref="C21:I21">SUM(C20)</f>
        <v>0</v>
      </c>
      <c r="D21" s="58">
        <f t="shared" si="3"/>
        <v>0</v>
      </c>
      <c r="E21" s="58">
        <f t="shared" si="3"/>
        <v>0</v>
      </c>
      <c r="F21" s="58">
        <f t="shared" si="3"/>
        <v>0</v>
      </c>
      <c r="G21" s="58">
        <f t="shared" si="3"/>
        <v>0</v>
      </c>
      <c r="H21" s="58">
        <f t="shared" si="3"/>
        <v>0</v>
      </c>
      <c r="I21" s="58">
        <f t="shared" si="3"/>
        <v>0</v>
      </c>
      <c r="J21" s="58"/>
      <c r="K21" s="3"/>
    </row>
    <row r="22" spans="1:11" ht="12.75">
      <c r="A22" s="6"/>
      <c r="B22" s="58"/>
      <c r="C22" s="58"/>
      <c r="D22" s="58"/>
      <c r="E22" s="58"/>
      <c r="F22" s="58"/>
      <c r="G22" s="58"/>
      <c r="H22" s="58"/>
      <c r="I22" s="51">
        <f>SUM(B22:H22)</f>
        <v>0</v>
      </c>
      <c r="J22" s="3"/>
      <c r="K22" s="3"/>
    </row>
    <row r="23" spans="1:11" ht="12.75">
      <c r="A23" s="6"/>
      <c r="B23" s="58"/>
      <c r="C23" s="58"/>
      <c r="D23" s="58"/>
      <c r="E23" s="58"/>
      <c r="F23" s="58"/>
      <c r="G23" s="58"/>
      <c r="H23" s="58"/>
      <c r="I23" s="51">
        <f>SUM(B23:H23)</f>
        <v>0</v>
      </c>
      <c r="J23" s="3"/>
      <c r="K23" s="3"/>
    </row>
    <row r="24" spans="1:11" ht="12.75">
      <c r="A24" s="6"/>
      <c r="B24" s="58"/>
      <c r="C24" s="58"/>
      <c r="D24" s="58"/>
      <c r="E24" s="58"/>
      <c r="F24" s="58"/>
      <c r="G24" s="58"/>
      <c r="H24" s="58"/>
      <c r="I24" s="51">
        <f>SUM(B24:H24)</f>
        <v>0</v>
      </c>
      <c r="J24" s="3"/>
      <c r="K24" s="3"/>
    </row>
    <row r="25" spans="1:11" ht="25.5">
      <c r="A25" s="34" t="s">
        <v>69</v>
      </c>
      <c r="B25" s="58">
        <f>SUM(B22:B24)</f>
        <v>0</v>
      </c>
      <c r="C25" s="58">
        <v>300000</v>
      </c>
      <c r="D25" s="58">
        <v>500000</v>
      </c>
      <c r="E25" s="58">
        <v>200000</v>
      </c>
      <c r="F25" s="58">
        <v>39000</v>
      </c>
      <c r="G25" s="58">
        <v>60000</v>
      </c>
      <c r="H25" s="58">
        <v>1998000</v>
      </c>
      <c r="I25" s="58">
        <f>SUM(I22:I24)</f>
        <v>0</v>
      </c>
      <c r="J25" s="3"/>
      <c r="K25" s="3"/>
    </row>
    <row r="26" spans="1:11" ht="38.25">
      <c r="A26" s="34" t="s">
        <v>72</v>
      </c>
      <c r="B26" s="23">
        <v>80220400</v>
      </c>
      <c r="C26" s="23">
        <v>81000</v>
      </c>
      <c r="D26" s="23">
        <v>135000</v>
      </c>
      <c r="E26" s="23">
        <v>54000</v>
      </c>
      <c r="F26" s="23">
        <v>11000</v>
      </c>
      <c r="G26" s="23">
        <v>123200</v>
      </c>
      <c r="H26" s="23">
        <v>100000</v>
      </c>
      <c r="I26" s="51">
        <f>SUM(B26:H26)</f>
        <v>80724600</v>
      </c>
      <c r="J26" s="3"/>
      <c r="K26" s="3"/>
    </row>
    <row r="27" spans="1:11" ht="15.75">
      <c r="A27" s="8" t="s">
        <v>317</v>
      </c>
      <c r="B27" s="71">
        <f aca="true" t="shared" si="4" ref="B27:I27">SUM(B10+B19+B21+B25+B26)</f>
        <v>377333400</v>
      </c>
      <c r="C27" s="71">
        <f t="shared" si="4"/>
        <v>381000</v>
      </c>
      <c r="D27" s="71">
        <f t="shared" si="4"/>
        <v>635000</v>
      </c>
      <c r="E27" s="71">
        <f t="shared" si="4"/>
        <v>254000</v>
      </c>
      <c r="F27" s="71">
        <f t="shared" si="4"/>
        <v>50000</v>
      </c>
      <c r="G27" s="71">
        <f t="shared" si="4"/>
        <v>576200</v>
      </c>
      <c r="H27" s="71">
        <f t="shared" si="4"/>
        <v>2098000</v>
      </c>
      <c r="I27" s="71">
        <f t="shared" si="4"/>
        <v>377337600</v>
      </c>
      <c r="J27" s="3"/>
      <c r="K27" s="3"/>
    </row>
    <row r="28" spans="1:11" ht="15.75">
      <c r="A28" s="89"/>
      <c r="B28" s="21"/>
      <c r="C28" s="21"/>
      <c r="D28" s="21"/>
      <c r="E28" s="21"/>
      <c r="F28" s="21"/>
      <c r="G28" s="21"/>
      <c r="H28" s="21"/>
      <c r="I28" s="21"/>
      <c r="J28" s="3"/>
      <c r="K28" s="3"/>
    </row>
    <row r="29" spans="1:11" ht="12.75">
      <c r="A29" s="6"/>
      <c r="B29" s="94"/>
      <c r="C29" s="23"/>
      <c r="D29" s="23"/>
      <c r="E29" s="23"/>
      <c r="F29" s="23"/>
      <c r="G29" s="23"/>
      <c r="H29" s="23"/>
      <c r="I29" s="51">
        <f>SUM(B29:H29)</f>
        <v>0</v>
      </c>
      <c r="J29" s="3"/>
      <c r="K29" s="3"/>
    </row>
    <row r="30" spans="1:11" ht="12.75">
      <c r="A30" s="34" t="s">
        <v>639</v>
      </c>
      <c r="B30" s="94">
        <v>40000000</v>
      </c>
      <c r="C30" s="23"/>
      <c r="D30" s="23"/>
      <c r="E30" s="23"/>
      <c r="F30" s="23"/>
      <c r="G30" s="23"/>
      <c r="H30" s="23"/>
      <c r="I30" s="51">
        <f>SUM(B30:H30)</f>
        <v>40000000</v>
      </c>
      <c r="J30" s="3"/>
      <c r="K30" s="3"/>
    </row>
    <row r="31" spans="1:11" ht="12.75">
      <c r="A31" s="34" t="s">
        <v>73</v>
      </c>
      <c r="B31" s="58">
        <f>SUM(B29:B30)</f>
        <v>40000000</v>
      </c>
      <c r="C31" s="58">
        <f aca="true" t="shared" si="5" ref="C31:I31">SUM(C29:C30)</f>
        <v>0</v>
      </c>
      <c r="D31" s="58">
        <v>500000</v>
      </c>
      <c r="E31" s="58">
        <f t="shared" si="5"/>
        <v>0</v>
      </c>
      <c r="F31" s="58">
        <f t="shared" si="5"/>
        <v>0</v>
      </c>
      <c r="G31" s="58">
        <f t="shared" si="5"/>
        <v>0</v>
      </c>
      <c r="H31" s="58">
        <f t="shared" si="5"/>
        <v>0</v>
      </c>
      <c r="I31" s="58">
        <f t="shared" si="5"/>
        <v>40000000</v>
      </c>
      <c r="J31" s="3"/>
      <c r="K31" s="3"/>
    </row>
    <row r="32" spans="1:11" ht="12.75">
      <c r="A32" s="34"/>
      <c r="B32" s="94"/>
      <c r="C32" s="23"/>
      <c r="D32" s="23"/>
      <c r="E32" s="23"/>
      <c r="F32" s="23"/>
      <c r="G32" s="23"/>
      <c r="H32" s="23"/>
      <c r="I32" s="51">
        <f>SUM(B32:H32)</f>
        <v>0</v>
      </c>
      <c r="J32" s="3"/>
      <c r="K32" s="3"/>
    </row>
    <row r="33" spans="1:11" ht="25.5">
      <c r="A33" s="34" t="s">
        <v>74</v>
      </c>
      <c r="B33" s="95"/>
      <c r="C33" s="57">
        <f aca="true" t="shared" si="6" ref="C33:H33">SUM(C29:C32)</f>
        <v>0</v>
      </c>
      <c r="D33" s="57"/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/>
      <c r="J33" s="3"/>
      <c r="K33" s="3"/>
    </row>
    <row r="34" spans="1:11" ht="12.75">
      <c r="A34" s="34"/>
      <c r="B34" s="94"/>
      <c r="C34" s="23"/>
      <c r="D34" s="23"/>
      <c r="E34" s="23"/>
      <c r="F34" s="23"/>
      <c r="G34" s="23"/>
      <c r="H34" s="23"/>
      <c r="I34" s="51">
        <f>SUM(B34:H34)</f>
        <v>0</v>
      </c>
      <c r="J34" s="3"/>
      <c r="K34" s="3"/>
    </row>
    <row r="35" spans="1:11" ht="25.5">
      <c r="A35" s="34" t="s">
        <v>640</v>
      </c>
      <c r="B35" s="94">
        <v>1000000</v>
      </c>
      <c r="C35" s="23"/>
      <c r="D35" s="23"/>
      <c r="E35" s="23"/>
      <c r="F35" s="23"/>
      <c r="G35" s="23"/>
      <c r="H35" s="23"/>
      <c r="I35" s="51">
        <f>SUM(B35:H35)</f>
        <v>1000000</v>
      </c>
      <c r="J35" s="3"/>
      <c r="K35" s="3"/>
    </row>
    <row r="36" spans="1:11" ht="12.75">
      <c r="A36" s="34" t="s">
        <v>641</v>
      </c>
      <c r="B36" s="94">
        <v>8500000</v>
      </c>
      <c r="C36" s="23"/>
      <c r="D36" s="23"/>
      <c r="E36" s="23"/>
      <c r="F36" s="23"/>
      <c r="G36" s="23"/>
      <c r="H36" s="23"/>
      <c r="I36" s="51">
        <f>SUM(B36:H36)</f>
        <v>8500000</v>
      </c>
      <c r="J36" s="3"/>
      <c r="K36" s="3"/>
    </row>
    <row r="37" spans="1:11" ht="25.5">
      <c r="A37" s="34" t="s">
        <v>75</v>
      </c>
      <c r="B37" s="57">
        <f>SUM(B34:B36)</f>
        <v>9500000</v>
      </c>
      <c r="C37" s="57">
        <f aca="true" t="shared" si="7" ref="C37:I37">SUM(C34:C36)</f>
        <v>0</v>
      </c>
      <c r="D37" s="57">
        <f t="shared" si="7"/>
        <v>0</v>
      </c>
      <c r="E37" s="57">
        <f t="shared" si="7"/>
        <v>0</v>
      </c>
      <c r="F37" s="57">
        <f t="shared" si="7"/>
        <v>0</v>
      </c>
      <c r="G37" s="57">
        <f t="shared" si="7"/>
        <v>0</v>
      </c>
      <c r="H37" s="57">
        <f t="shared" si="7"/>
        <v>0</v>
      </c>
      <c r="I37" s="57">
        <f t="shared" si="7"/>
        <v>9500000</v>
      </c>
      <c r="J37" s="3"/>
      <c r="K37" s="3"/>
    </row>
    <row r="38" spans="1:11" ht="38.25">
      <c r="A38" s="34" t="s">
        <v>76</v>
      </c>
      <c r="B38" s="23">
        <v>13365000</v>
      </c>
      <c r="C38" s="23"/>
      <c r="D38" s="23">
        <v>135000</v>
      </c>
      <c r="E38" s="23"/>
      <c r="F38" s="23"/>
      <c r="G38" s="23"/>
      <c r="H38" s="23"/>
      <c r="I38" s="51">
        <f>SUM(B38:H38)</f>
        <v>13500000</v>
      </c>
      <c r="J38" s="3"/>
      <c r="K38" s="3"/>
    </row>
    <row r="39" spans="1:11" ht="15.75">
      <c r="A39" s="8" t="s">
        <v>318</v>
      </c>
      <c r="B39" s="71">
        <f aca="true" t="shared" si="8" ref="B39:I39">SUM(B31+B33+B37+B38)</f>
        <v>62865000</v>
      </c>
      <c r="C39" s="71">
        <f t="shared" si="8"/>
        <v>0</v>
      </c>
      <c r="D39" s="71">
        <f t="shared" si="8"/>
        <v>635000</v>
      </c>
      <c r="E39" s="71">
        <f t="shared" si="8"/>
        <v>0</v>
      </c>
      <c r="F39" s="71">
        <f t="shared" si="8"/>
        <v>0</v>
      </c>
      <c r="G39" s="71">
        <f t="shared" si="8"/>
        <v>0</v>
      </c>
      <c r="H39" s="71">
        <f t="shared" si="8"/>
        <v>0</v>
      </c>
      <c r="I39" s="71">
        <f t="shared" si="8"/>
        <v>63000000</v>
      </c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2.125" style="0" customWidth="1"/>
    <col min="2" max="2" width="31.75390625" style="0" customWidth="1"/>
  </cols>
  <sheetData>
    <row r="1" spans="1:3" ht="18">
      <c r="A1" s="2" t="s">
        <v>626</v>
      </c>
      <c r="B1" s="3"/>
      <c r="C1" s="3" t="s">
        <v>685</v>
      </c>
    </row>
    <row r="2" spans="1:3" ht="18">
      <c r="A2" s="2"/>
      <c r="B2" s="3"/>
      <c r="C2" s="3"/>
    </row>
    <row r="3" spans="1:3" ht="18">
      <c r="A3" s="2"/>
      <c r="B3" s="3"/>
      <c r="C3" s="3"/>
    </row>
    <row r="4" spans="1:3" ht="15.75">
      <c r="A4" s="75" t="s">
        <v>394</v>
      </c>
      <c r="B4" s="3"/>
      <c r="C4" s="3"/>
    </row>
    <row r="5" spans="1:3" ht="12.75">
      <c r="A5" s="3"/>
      <c r="B5" s="3"/>
      <c r="C5" s="3"/>
    </row>
    <row r="6" spans="1:3" ht="28.5">
      <c r="A6" s="59" t="s">
        <v>0</v>
      </c>
      <c r="B6" s="4" t="s">
        <v>336</v>
      </c>
      <c r="C6" s="3"/>
    </row>
    <row r="7" spans="1:3" ht="18" customHeight="1">
      <c r="A7" s="76" t="s">
        <v>625</v>
      </c>
      <c r="B7" s="24">
        <v>22000000</v>
      </c>
      <c r="C7" s="3"/>
    </row>
    <row r="8" spans="1:3" ht="18" customHeight="1">
      <c r="A8" s="76" t="s">
        <v>625</v>
      </c>
      <c r="B8" s="24">
        <v>0</v>
      </c>
      <c r="C8" s="3"/>
    </row>
    <row r="9" spans="1:3" ht="18" customHeight="1">
      <c r="A9" s="76" t="s">
        <v>625</v>
      </c>
      <c r="B9" s="24"/>
      <c r="C9" s="3"/>
    </row>
    <row r="10" spans="1:3" ht="18" customHeight="1">
      <c r="A10" s="76" t="s">
        <v>625</v>
      </c>
      <c r="B10" s="24"/>
      <c r="C10" s="3"/>
    </row>
    <row r="11" spans="1:3" ht="18" customHeight="1">
      <c r="A11" s="76" t="s">
        <v>622</v>
      </c>
      <c r="B11" s="24">
        <v>0</v>
      </c>
      <c r="C11" s="3"/>
    </row>
    <row r="12" spans="1:3" ht="18" customHeight="1">
      <c r="A12" s="76" t="s">
        <v>623</v>
      </c>
      <c r="B12" s="24"/>
      <c r="C12" s="3"/>
    </row>
    <row r="13" spans="1:3" ht="24.75" customHeight="1">
      <c r="A13" s="76" t="s">
        <v>624</v>
      </c>
      <c r="B13" s="24">
        <v>0</v>
      </c>
      <c r="C13" s="3"/>
    </row>
    <row r="14" spans="1:3" ht="24.75" customHeight="1">
      <c r="A14" s="76" t="s">
        <v>624</v>
      </c>
      <c r="B14" s="24">
        <v>0</v>
      </c>
      <c r="C14" s="3"/>
    </row>
    <row r="15" spans="1:3" ht="24.75" customHeight="1">
      <c r="A15" s="76" t="s">
        <v>624</v>
      </c>
      <c r="B15" s="24"/>
      <c r="C15" s="3"/>
    </row>
    <row r="16" spans="1:3" ht="22.5" customHeight="1">
      <c r="A16" s="77" t="s">
        <v>401</v>
      </c>
      <c r="B16" s="58">
        <f>SUM(B7:B15)</f>
        <v>22000000</v>
      </c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78"/>
      <c r="C20" s="3"/>
    </row>
    <row r="21" ht="12.75">
      <c r="B21" s="1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"/>
  <sheetViews>
    <sheetView workbookViewId="0" topLeftCell="B1">
      <selection activeCell="M24" sqref="M24"/>
    </sheetView>
  </sheetViews>
  <sheetFormatPr defaultColWidth="9.00390625" defaultRowHeight="12.75"/>
  <cols>
    <col min="1" max="1" width="31.25390625" style="0" bestFit="1" customWidth="1"/>
    <col min="2" max="2" width="15.875" style="0" customWidth="1"/>
    <col min="3" max="3" width="16.25390625" style="0" customWidth="1"/>
    <col min="4" max="4" width="14.375" style="0" customWidth="1"/>
    <col min="5" max="5" width="11.75390625" style="0" customWidth="1"/>
    <col min="6" max="6" width="15.125" style="0" customWidth="1"/>
    <col min="7" max="7" width="14.25390625" style="0" customWidth="1"/>
    <col min="8" max="8" width="12.375" style="0" customWidth="1"/>
    <col min="11" max="11" width="11.75390625" style="0" customWidth="1"/>
    <col min="12" max="12" width="11.25390625" style="0" customWidth="1"/>
    <col min="13" max="13" width="14.00390625" style="0" bestFit="1" customWidth="1"/>
  </cols>
  <sheetData>
    <row r="1" spans="1:13" ht="12.75">
      <c r="A1" s="121" t="s">
        <v>661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3.5" thickBot="1">
      <c r="A2" s="122" t="s">
        <v>662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51">
      <c r="A3" s="99" t="s">
        <v>0</v>
      </c>
      <c r="B3" s="100" t="s">
        <v>663</v>
      </c>
      <c r="C3" s="100" t="s">
        <v>664</v>
      </c>
      <c r="D3" s="100" t="s">
        <v>665</v>
      </c>
      <c r="E3" s="100" t="s">
        <v>666</v>
      </c>
      <c r="F3" s="123" t="s">
        <v>667</v>
      </c>
      <c r="G3" s="123"/>
      <c r="H3" s="100" t="s">
        <v>668</v>
      </c>
      <c r="I3" s="100" t="s">
        <v>669</v>
      </c>
      <c r="J3" s="100" t="s">
        <v>670</v>
      </c>
      <c r="K3" s="100" t="s">
        <v>671</v>
      </c>
      <c r="L3" s="100" t="s">
        <v>672</v>
      </c>
      <c r="M3" s="101" t="s">
        <v>673</v>
      </c>
    </row>
    <row r="4" spans="1:13" s="109" customFormat="1" ht="33.75" customHeight="1">
      <c r="A4" s="102"/>
      <c r="B4" s="105"/>
      <c r="C4" s="105"/>
      <c r="D4" s="105"/>
      <c r="E4" s="105"/>
      <c r="F4" s="105" t="s">
        <v>674</v>
      </c>
      <c r="G4" s="106" t="s">
        <v>675</v>
      </c>
      <c r="H4" s="107"/>
      <c r="I4" s="105"/>
      <c r="J4" s="105"/>
      <c r="K4" s="105"/>
      <c r="L4" s="105"/>
      <c r="M4" s="108"/>
    </row>
    <row r="5" spans="1:13" s="109" customFormat="1" ht="19.5" customHeight="1">
      <c r="A5" s="102" t="s">
        <v>676</v>
      </c>
      <c r="B5" s="110"/>
      <c r="C5" s="110"/>
      <c r="D5" s="110"/>
      <c r="E5" s="110"/>
      <c r="F5" s="110">
        <v>15</v>
      </c>
      <c r="G5" s="110">
        <v>2</v>
      </c>
      <c r="H5" s="110"/>
      <c r="I5" s="110"/>
      <c r="J5" s="110"/>
      <c r="K5" s="110"/>
      <c r="L5" s="110"/>
      <c r="M5" s="111">
        <f>D5+E5+F5+G5+H5+I5+J5+K5+L5</f>
        <v>17</v>
      </c>
    </row>
    <row r="6" spans="1:13" s="109" customFormat="1" ht="19.5" customHeight="1">
      <c r="A6" s="102" t="s">
        <v>677</v>
      </c>
      <c r="B6" s="110">
        <v>35</v>
      </c>
      <c r="C6" s="110"/>
      <c r="D6" s="110">
        <v>35</v>
      </c>
      <c r="E6" s="110">
        <v>13</v>
      </c>
      <c r="F6" s="110"/>
      <c r="G6" s="110"/>
      <c r="H6" s="110">
        <v>2</v>
      </c>
      <c r="I6" s="110">
        <v>4</v>
      </c>
      <c r="J6" s="110">
        <v>5</v>
      </c>
      <c r="K6" s="110">
        <v>2</v>
      </c>
      <c r="L6" s="110"/>
      <c r="M6" s="111">
        <f aca="true" t="shared" si="0" ref="M6:M14">D6+E6+F6+G6+H6+I6+J6+K6+L6</f>
        <v>61</v>
      </c>
    </row>
    <row r="7" spans="1:13" s="109" customFormat="1" ht="19.5" customHeight="1">
      <c r="A7" s="102" t="s">
        <v>678</v>
      </c>
      <c r="B7" s="110">
        <v>2</v>
      </c>
      <c r="C7" s="110">
        <v>6</v>
      </c>
      <c r="D7" s="110">
        <v>8</v>
      </c>
      <c r="E7" s="110"/>
      <c r="F7" s="110"/>
      <c r="G7" s="110"/>
      <c r="H7" s="110"/>
      <c r="I7" s="110"/>
      <c r="J7" s="110"/>
      <c r="K7" s="110"/>
      <c r="L7" s="110"/>
      <c r="M7" s="111">
        <f t="shared" si="0"/>
        <v>8</v>
      </c>
    </row>
    <row r="8" spans="1:13" s="109" customFormat="1" ht="19.5" customHeight="1">
      <c r="A8" s="102" t="s">
        <v>679</v>
      </c>
      <c r="B8" s="110"/>
      <c r="C8" s="110"/>
      <c r="D8" s="110"/>
      <c r="E8" s="110"/>
      <c r="F8" s="110">
        <v>3</v>
      </c>
      <c r="G8" s="110"/>
      <c r="H8" s="110">
        <v>2</v>
      </c>
      <c r="I8" s="110"/>
      <c r="J8" s="110"/>
      <c r="K8" s="110"/>
      <c r="L8" s="110">
        <v>8</v>
      </c>
      <c r="M8" s="111">
        <f t="shared" si="0"/>
        <v>13</v>
      </c>
    </row>
    <row r="9" spans="1:13" s="109" customFormat="1" ht="19.5" customHeight="1" thickBot="1">
      <c r="A9" s="103" t="s">
        <v>680</v>
      </c>
      <c r="B9" s="112">
        <f>SUM(B6:B8)</f>
        <v>37</v>
      </c>
      <c r="C9" s="112">
        <f>SUM(C6:C8)</f>
        <v>6</v>
      </c>
      <c r="D9" s="112">
        <v>43</v>
      </c>
      <c r="E9" s="112">
        <f>SUM(E6:E8)</f>
        <v>13</v>
      </c>
      <c r="F9" s="112">
        <v>18</v>
      </c>
      <c r="G9" s="112">
        <v>2</v>
      </c>
      <c r="H9" s="112">
        <f>SUM(H6:H8)</f>
        <v>4</v>
      </c>
      <c r="I9" s="112">
        <f>SUM(I6:I8)</f>
        <v>4</v>
      </c>
      <c r="J9" s="112">
        <f>SUM(J6:J8)</f>
        <v>5</v>
      </c>
      <c r="K9" s="112">
        <f>SUM(K6:K8)</f>
        <v>2</v>
      </c>
      <c r="L9" s="112">
        <f>SUM(L6:L8)</f>
        <v>8</v>
      </c>
      <c r="M9" s="111">
        <f t="shared" si="0"/>
        <v>99</v>
      </c>
    </row>
    <row r="10" spans="1:13" s="109" customFormat="1" ht="19.5" customHeight="1">
      <c r="A10" s="104" t="s">
        <v>681</v>
      </c>
      <c r="B10" s="113"/>
      <c r="C10" s="113"/>
      <c r="D10" s="113"/>
      <c r="E10" s="113">
        <v>2</v>
      </c>
      <c r="F10" s="113">
        <v>1</v>
      </c>
      <c r="G10" s="113"/>
      <c r="H10" s="113"/>
      <c r="I10" s="113"/>
      <c r="J10" s="113"/>
      <c r="K10" s="113"/>
      <c r="L10" s="113">
        <v>1</v>
      </c>
      <c r="M10" s="111">
        <f t="shared" si="0"/>
        <v>4</v>
      </c>
    </row>
    <row r="11" spans="1:13" s="109" customFormat="1" ht="19.5" customHeight="1">
      <c r="A11" s="102" t="s">
        <v>679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>
        <v>1</v>
      </c>
      <c r="M11" s="111">
        <f t="shared" si="0"/>
        <v>1</v>
      </c>
    </row>
    <row r="12" spans="1:13" s="109" customFormat="1" ht="19.5" customHeight="1" thickBot="1">
      <c r="A12" s="103" t="s">
        <v>682</v>
      </c>
      <c r="B12" s="112"/>
      <c r="C12" s="112"/>
      <c r="D12" s="112"/>
      <c r="E12" s="112">
        <v>2</v>
      </c>
      <c r="F12" s="112">
        <v>1</v>
      </c>
      <c r="G12" s="112"/>
      <c r="H12" s="112"/>
      <c r="I12" s="112"/>
      <c r="J12" s="112"/>
      <c r="K12" s="112"/>
      <c r="L12" s="112">
        <v>2</v>
      </c>
      <c r="M12" s="111">
        <f t="shared" si="0"/>
        <v>5</v>
      </c>
    </row>
    <row r="13" spans="1:13" s="109" customFormat="1" ht="19.5" customHeight="1">
      <c r="A13" s="104" t="s">
        <v>683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1">
        <f t="shared" si="0"/>
        <v>0</v>
      </c>
    </row>
    <row r="14" spans="1:13" s="109" customFormat="1" ht="19.5" customHeight="1" thickBot="1">
      <c r="A14" s="103" t="s">
        <v>684</v>
      </c>
      <c r="B14" s="112">
        <v>37</v>
      </c>
      <c r="C14" s="112">
        <v>6</v>
      </c>
      <c r="D14" s="112">
        <v>43</v>
      </c>
      <c r="E14" s="112">
        <v>15</v>
      </c>
      <c r="F14" s="112">
        <v>19</v>
      </c>
      <c r="G14" s="112">
        <v>2</v>
      </c>
      <c r="H14" s="112">
        <v>4</v>
      </c>
      <c r="I14" s="112">
        <v>4</v>
      </c>
      <c r="J14" s="112">
        <v>5</v>
      </c>
      <c r="K14" s="112">
        <v>2</v>
      </c>
      <c r="L14" s="112">
        <v>10</v>
      </c>
      <c r="M14" s="114">
        <f t="shared" si="0"/>
        <v>104</v>
      </c>
    </row>
  </sheetData>
  <sheetProtection/>
  <mergeCells count="3">
    <mergeCell ref="A1:M1"/>
    <mergeCell ref="A2:M2"/>
    <mergeCell ref="F3:G3"/>
  </mergeCells>
  <printOptions/>
  <pageMargins left="0.7" right="0.7" top="0.75" bottom="0.75" header="0.3" footer="0.3"/>
  <pageSetup horizontalDpi="600" verticalDpi="600" orientation="portrait" paperSize="9" scale="47" r:id="rId1"/>
  <headerFooter>
    <oddHeader>&amp;C7.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1"/>
  <sheetViews>
    <sheetView view="pageBreakPreview" zoomScale="6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" sqref="I1"/>
    </sheetView>
  </sheetViews>
  <sheetFormatPr defaultColWidth="9.00390625" defaultRowHeight="12.75"/>
  <cols>
    <col min="1" max="1" width="41.00390625" style="0" customWidth="1"/>
    <col min="2" max="2" width="28.375" style="0" customWidth="1"/>
    <col min="3" max="3" width="20.25390625" style="0" customWidth="1"/>
    <col min="4" max="4" width="19.25390625" style="0" customWidth="1"/>
    <col min="5" max="5" width="20.875" style="0" customWidth="1"/>
    <col min="6" max="6" width="21.75390625" style="0" customWidth="1"/>
    <col min="7" max="8" width="20.25390625" style="0" customWidth="1"/>
    <col min="9" max="9" width="20.00390625" style="0" customWidth="1"/>
  </cols>
  <sheetData>
    <row r="1" spans="1:10" ht="18">
      <c r="A1" s="2" t="s">
        <v>626</v>
      </c>
      <c r="B1" s="3"/>
      <c r="C1" s="3"/>
      <c r="D1" s="3"/>
      <c r="E1" s="3"/>
      <c r="F1" s="3"/>
      <c r="G1" s="3"/>
      <c r="H1" s="3"/>
      <c r="I1" s="97" t="s">
        <v>648</v>
      </c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9.75" customHeight="1">
      <c r="A4" s="22" t="s">
        <v>0</v>
      </c>
      <c r="B4" s="22" t="s">
        <v>336</v>
      </c>
      <c r="C4" s="22" t="s">
        <v>337</v>
      </c>
      <c r="D4" s="22" t="s">
        <v>338</v>
      </c>
      <c r="E4" s="22" t="s">
        <v>339</v>
      </c>
      <c r="F4" s="22" t="s">
        <v>340</v>
      </c>
      <c r="G4" s="22" t="s">
        <v>341</v>
      </c>
      <c r="H4" s="22" t="s">
        <v>342</v>
      </c>
      <c r="I4" s="5" t="s">
        <v>343</v>
      </c>
      <c r="J4" s="3"/>
    </row>
    <row r="5" spans="1:10" ht="25.5">
      <c r="A5" s="6" t="s">
        <v>100</v>
      </c>
      <c r="B5" s="7">
        <v>169710879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24">
        <f aca="true" t="shared" si="0" ref="I5:I11">SUM(B5:H5)</f>
        <v>169710879</v>
      </c>
      <c r="J5" s="3"/>
    </row>
    <row r="6" spans="1:10" ht="25.5">
      <c r="A6" s="6" t="s">
        <v>101</v>
      </c>
      <c r="B6" s="7">
        <v>184184550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24">
        <f t="shared" si="0"/>
        <v>184184550</v>
      </c>
      <c r="J6" s="3"/>
    </row>
    <row r="7" spans="1:10" ht="25.5">
      <c r="A7" s="6" t="s">
        <v>102</v>
      </c>
      <c r="B7" s="7">
        <v>64419800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24">
        <f t="shared" si="0"/>
        <v>64419800</v>
      </c>
      <c r="J7" s="3"/>
    </row>
    <row r="8" spans="1:10" ht="25.5">
      <c r="A8" s="6" t="s">
        <v>103</v>
      </c>
      <c r="B8" s="7">
        <v>51721222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24">
        <f t="shared" si="0"/>
        <v>51721222</v>
      </c>
      <c r="J8" s="3"/>
    </row>
    <row r="9" spans="1:10" ht="25.5">
      <c r="A9" s="6" t="s">
        <v>104</v>
      </c>
      <c r="B9" s="7">
        <v>17568320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4">
        <f t="shared" si="0"/>
        <v>17568320</v>
      </c>
      <c r="J9" s="3"/>
    </row>
    <row r="10" spans="1:10" ht="25.5">
      <c r="A10" s="6" t="s">
        <v>105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24">
        <f t="shared" si="0"/>
        <v>0</v>
      </c>
      <c r="J10" s="3"/>
    </row>
    <row r="11" spans="1:10" ht="12.75">
      <c r="A11" s="6" t="s">
        <v>646</v>
      </c>
      <c r="B11" s="7">
        <v>-24304528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24">
        <f t="shared" si="0"/>
        <v>-24304528</v>
      </c>
      <c r="J11" s="3"/>
    </row>
    <row r="12" spans="1:10" ht="25.5">
      <c r="A12" s="25" t="s">
        <v>346</v>
      </c>
      <c r="B12" s="26">
        <f aca="true" t="shared" si="1" ref="B12:I12">SUM(B5:B11)</f>
        <v>463300243</v>
      </c>
      <c r="C12" s="26">
        <f t="shared" si="1"/>
        <v>0</v>
      </c>
      <c r="D12" s="26">
        <f t="shared" si="1"/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6">
        <f t="shared" si="1"/>
        <v>463300243</v>
      </c>
      <c r="J12" s="3"/>
    </row>
    <row r="13" spans="1:10" ht="12.75">
      <c r="A13" s="6" t="s">
        <v>106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24">
        <f aca="true" t="shared" si="2" ref="I13:I27">SUM(B13:H13)</f>
        <v>0</v>
      </c>
      <c r="J13" s="3"/>
    </row>
    <row r="14" spans="1:10" ht="38.25">
      <c r="A14" s="6" t="s">
        <v>107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24">
        <f t="shared" si="2"/>
        <v>0</v>
      </c>
      <c r="J14" s="3"/>
    </row>
    <row r="15" spans="1:10" ht="38.25">
      <c r="A15" s="6" t="s">
        <v>347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24">
        <f t="shared" si="2"/>
        <v>0</v>
      </c>
      <c r="J15" s="3"/>
    </row>
    <row r="16" spans="1:10" ht="38.25">
      <c r="A16" s="6" t="s">
        <v>348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24">
        <f t="shared" si="2"/>
        <v>0</v>
      </c>
      <c r="J16" s="3"/>
    </row>
    <row r="17" spans="1:10" ht="25.5">
      <c r="A17" s="6" t="s">
        <v>349</v>
      </c>
      <c r="B17" s="7">
        <v>31398000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24">
        <f t="shared" si="2"/>
        <v>31398000</v>
      </c>
      <c r="J17" s="3"/>
    </row>
    <row r="18" spans="1:10" ht="12.75">
      <c r="A18" s="12" t="s">
        <v>108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27">
        <f t="shared" si="2"/>
        <v>0</v>
      </c>
      <c r="J18" s="3"/>
    </row>
    <row r="19" spans="1:10" ht="12.75">
      <c r="A19" s="12" t="s">
        <v>109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27">
        <f t="shared" si="2"/>
        <v>0</v>
      </c>
      <c r="J19" s="3"/>
    </row>
    <row r="20" spans="1:10" ht="38.25">
      <c r="A20" s="12" t="s">
        <v>110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27">
        <f t="shared" si="2"/>
        <v>0</v>
      </c>
      <c r="J20" s="3"/>
    </row>
    <row r="21" spans="1:10" ht="25.5">
      <c r="A21" s="12" t="s">
        <v>111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27">
        <f t="shared" si="2"/>
        <v>0</v>
      </c>
      <c r="J21" s="3"/>
    </row>
    <row r="22" spans="1:10" ht="25.5">
      <c r="A22" s="12" t="s">
        <v>112</v>
      </c>
      <c r="B22" s="11">
        <v>31398000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27">
        <f t="shared" si="2"/>
        <v>31398000</v>
      </c>
      <c r="J22" s="3"/>
    </row>
    <row r="23" spans="1:10" ht="12.75">
      <c r="A23" s="12" t="s">
        <v>113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27">
        <f t="shared" si="2"/>
        <v>0</v>
      </c>
      <c r="J23" s="3"/>
    </row>
    <row r="24" spans="1:10" ht="25.5">
      <c r="A24" s="12" t="s">
        <v>114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27">
        <f t="shared" si="2"/>
        <v>0</v>
      </c>
      <c r="J24" s="3"/>
    </row>
    <row r="25" spans="1:10" ht="12.75">
      <c r="A25" s="12" t="s">
        <v>115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27">
        <f t="shared" si="2"/>
        <v>0</v>
      </c>
      <c r="J25" s="3"/>
    </row>
    <row r="26" spans="1:10" ht="25.5">
      <c r="A26" s="12" t="s">
        <v>116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27">
        <f t="shared" si="2"/>
        <v>0</v>
      </c>
      <c r="J26" s="3"/>
    </row>
    <row r="27" spans="1:10" ht="25.5">
      <c r="A27" s="12" t="s">
        <v>117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27">
        <f t="shared" si="2"/>
        <v>0</v>
      </c>
      <c r="J27" s="3"/>
    </row>
    <row r="28" spans="1:10" ht="31.5">
      <c r="A28" s="8" t="s">
        <v>350</v>
      </c>
      <c r="B28" s="9">
        <f aca="true" t="shared" si="3" ref="B28:I28">SUM(B12:B17)</f>
        <v>494698243</v>
      </c>
      <c r="C28" s="9">
        <f t="shared" si="3"/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494698243</v>
      </c>
      <c r="J28" s="3"/>
    </row>
    <row r="29" spans="1:10" ht="25.5">
      <c r="A29" s="6" t="s">
        <v>118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24">
        <f aca="true" t="shared" si="4" ref="I29:I43">SUM(B29:H29)</f>
        <v>0</v>
      </c>
      <c r="J29" s="3"/>
    </row>
    <row r="30" spans="1:10" ht="38.25">
      <c r="A30" s="6" t="s">
        <v>119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24">
        <f t="shared" si="4"/>
        <v>0</v>
      </c>
      <c r="J30" s="3"/>
    </row>
    <row r="31" spans="1:10" ht="38.25">
      <c r="A31" s="6" t="s">
        <v>351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24">
        <f t="shared" si="4"/>
        <v>0</v>
      </c>
      <c r="J31" s="3"/>
    </row>
    <row r="32" spans="1:10" ht="38.25">
      <c r="A32" s="6" t="s">
        <v>352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24">
        <f t="shared" si="4"/>
        <v>0</v>
      </c>
      <c r="J32" s="3"/>
    </row>
    <row r="33" spans="1:10" ht="25.5">
      <c r="A33" s="6" t="s">
        <v>353</v>
      </c>
      <c r="B33" s="7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24">
        <f t="shared" si="4"/>
        <v>0</v>
      </c>
      <c r="J33" s="3"/>
    </row>
    <row r="34" spans="1:10" ht="12.75">
      <c r="A34" s="12" t="s">
        <v>120</v>
      </c>
      <c r="B34" s="11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7">
        <f t="shared" si="4"/>
        <v>0</v>
      </c>
      <c r="J34" s="3"/>
    </row>
    <row r="35" spans="1:10" ht="12.75">
      <c r="A35" s="12" t="s">
        <v>121</v>
      </c>
      <c r="B35" s="11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7">
        <f t="shared" si="4"/>
        <v>0</v>
      </c>
      <c r="J35" s="3"/>
    </row>
    <row r="36" spans="1:10" ht="38.25">
      <c r="A36" s="12" t="s">
        <v>122</v>
      </c>
      <c r="B36" s="11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7">
        <f t="shared" si="4"/>
        <v>0</v>
      </c>
      <c r="J36" s="3"/>
    </row>
    <row r="37" spans="1:10" ht="25.5">
      <c r="A37" s="12" t="s">
        <v>123</v>
      </c>
      <c r="B37" s="11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7">
        <f t="shared" si="4"/>
        <v>0</v>
      </c>
      <c r="J37" s="3"/>
    </row>
    <row r="38" spans="1:10" ht="25.5">
      <c r="A38" s="12" t="s">
        <v>124</v>
      </c>
      <c r="B38" s="11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7">
        <f t="shared" si="4"/>
        <v>0</v>
      </c>
      <c r="J38" s="3"/>
    </row>
    <row r="39" spans="1:10" ht="12.75">
      <c r="A39" s="12" t="s">
        <v>125</v>
      </c>
      <c r="B39" s="11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7">
        <f t="shared" si="4"/>
        <v>0</v>
      </c>
      <c r="J39" s="3"/>
    </row>
    <row r="40" spans="1:10" ht="25.5">
      <c r="A40" s="12" t="s">
        <v>126</v>
      </c>
      <c r="B40" s="11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7">
        <f t="shared" si="4"/>
        <v>0</v>
      </c>
      <c r="J40" s="3"/>
    </row>
    <row r="41" spans="1:10" ht="12.75">
      <c r="A41" s="12" t="s">
        <v>127</v>
      </c>
      <c r="B41" s="11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7">
        <f t="shared" si="4"/>
        <v>0</v>
      </c>
      <c r="J41" s="3"/>
    </row>
    <row r="42" spans="1:10" ht="25.5">
      <c r="A42" s="12" t="s">
        <v>128</v>
      </c>
      <c r="B42" s="11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7">
        <f t="shared" si="4"/>
        <v>0</v>
      </c>
      <c r="J42" s="3"/>
    </row>
    <row r="43" spans="1:10" ht="25.5">
      <c r="A43" s="12" t="s">
        <v>129</v>
      </c>
      <c r="B43" s="11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7">
        <f t="shared" si="4"/>
        <v>0</v>
      </c>
      <c r="J43" s="3"/>
    </row>
    <row r="44" spans="1:10" ht="31.5">
      <c r="A44" s="8" t="s">
        <v>354</v>
      </c>
      <c r="B44" s="9">
        <f>SUM(B29:B33)</f>
        <v>0</v>
      </c>
      <c r="C44" s="9">
        <f>SUM(C29:C33)</f>
        <v>0</v>
      </c>
      <c r="D44" s="9">
        <f aca="true" t="shared" si="5" ref="D44:I44">SUM(D29:D33)</f>
        <v>0</v>
      </c>
      <c r="E44" s="9">
        <f t="shared" si="5"/>
        <v>0</v>
      </c>
      <c r="F44" s="9">
        <f t="shared" si="5"/>
        <v>0</v>
      </c>
      <c r="G44" s="9">
        <f t="shared" si="5"/>
        <v>0</v>
      </c>
      <c r="H44" s="9">
        <f t="shared" si="5"/>
        <v>0</v>
      </c>
      <c r="I44" s="9">
        <f t="shared" si="5"/>
        <v>0</v>
      </c>
      <c r="J44" s="3"/>
    </row>
    <row r="45" spans="1:10" ht="12.75">
      <c r="A45" s="6" t="s">
        <v>355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24">
        <f aca="true" t="shared" si="6" ref="I45:I76">SUM(B45:H45)</f>
        <v>0</v>
      </c>
      <c r="J45" s="3"/>
    </row>
    <row r="46" spans="1:10" ht="12.75">
      <c r="A46" s="6" t="s">
        <v>356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24">
        <f t="shared" si="6"/>
        <v>0</v>
      </c>
      <c r="J46" s="3"/>
    </row>
    <row r="47" spans="1:10" ht="12.75">
      <c r="A47" s="6" t="s">
        <v>357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24">
        <f t="shared" si="6"/>
        <v>0</v>
      </c>
      <c r="J47" s="3"/>
    </row>
    <row r="48" spans="1:10" ht="12.75">
      <c r="A48" s="6" t="s">
        <v>130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24">
        <f t="shared" si="6"/>
        <v>0</v>
      </c>
      <c r="J48" s="3"/>
    </row>
    <row r="49" spans="1:10" ht="25.5">
      <c r="A49" s="6" t="s">
        <v>358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24">
        <f t="shared" si="6"/>
        <v>0</v>
      </c>
      <c r="J49" s="3"/>
    </row>
    <row r="50" spans="1:10" ht="12.75">
      <c r="A50" s="6" t="s">
        <v>359</v>
      </c>
      <c r="B50" s="7">
        <v>120102000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24">
        <f t="shared" si="6"/>
        <v>120102000</v>
      </c>
      <c r="J50" s="3"/>
    </row>
    <row r="51" spans="1:10" ht="12.75">
      <c r="A51" s="12" t="s">
        <v>131</v>
      </c>
      <c r="B51" s="11">
        <v>96822000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7">
        <f t="shared" si="6"/>
        <v>96822000</v>
      </c>
      <c r="J51" s="3"/>
    </row>
    <row r="52" spans="1:10" ht="12.75">
      <c r="A52" s="12" t="s">
        <v>132</v>
      </c>
      <c r="B52" s="11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7">
        <f t="shared" si="6"/>
        <v>0</v>
      </c>
      <c r="J52" s="3"/>
    </row>
    <row r="53" spans="1:10" ht="12.75">
      <c r="A53" s="12" t="s">
        <v>133</v>
      </c>
      <c r="B53" s="11">
        <v>23280000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7">
        <f t="shared" si="6"/>
        <v>23280000</v>
      </c>
      <c r="J53" s="3"/>
    </row>
    <row r="54" spans="1:10" ht="12.75">
      <c r="A54" s="12" t="s">
        <v>134</v>
      </c>
      <c r="B54" s="11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7">
        <f t="shared" si="6"/>
        <v>0</v>
      </c>
      <c r="J54" s="3"/>
    </row>
    <row r="55" spans="1:10" ht="12.75">
      <c r="A55" s="12" t="s">
        <v>135</v>
      </c>
      <c r="B55" s="11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7">
        <f t="shared" si="6"/>
        <v>0</v>
      </c>
      <c r="J55" s="3"/>
    </row>
    <row r="56" spans="1:10" ht="12.75">
      <c r="A56" s="12" t="s">
        <v>136</v>
      </c>
      <c r="B56" s="11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7">
        <f t="shared" si="6"/>
        <v>0</v>
      </c>
      <c r="J56" s="3"/>
    </row>
    <row r="57" spans="1:10" ht="12.75">
      <c r="A57" s="6" t="s">
        <v>362</v>
      </c>
      <c r="B57" s="7">
        <v>144077682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24">
        <f t="shared" si="6"/>
        <v>144077682</v>
      </c>
      <c r="J57" s="3"/>
    </row>
    <row r="58" spans="1:10" ht="12.75">
      <c r="A58" s="29" t="s">
        <v>137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27">
        <f t="shared" si="6"/>
        <v>0</v>
      </c>
      <c r="J58" s="3"/>
    </row>
    <row r="59" spans="1:10" ht="25.5">
      <c r="A59" s="29" t="s">
        <v>138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27">
        <f t="shared" si="6"/>
        <v>0</v>
      </c>
      <c r="J59" s="3"/>
    </row>
    <row r="60" spans="1:10" ht="25.5">
      <c r="A60" s="29" t="s">
        <v>139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27">
        <f t="shared" si="6"/>
        <v>0</v>
      </c>
      <c r="J60" s="3"/>
    </row>
    <row r="61" spans="1:10" ht="12.75">
      <c r="A61" s="29" t="s">
        <v>140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27">
        <f t="shared" si="6"/>
        <v>0</v>
      </c>
      <c r="J61" s="3"/>
    </row>
    <row r="62" spans="1:10" ht="25.5">
      <c r="A62" s="29" t="s">
        <v>141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27">
        <f t="shared" si="6"/>
        <v>0</v>
      </c>
      <c r="J62" s="3"/>
    </row>
    <row r="63" spans="1:10" ht="25.5">
      <c r="A63" s="29" t="s">
        <v>142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27">
        <f t="shared" si="6"/>
        <v>0</v>
      </c>
      <c r="J63" s="3"/>
    </row>
    <row r="64" spans="1:10" ht="38.25">
      <c r="A64" s="30" t="s">
        <v>143</v>
      </c>
      <c r="B64" s="11">
        <v>144077682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27">
        <f t="shared" si="6"/>
        <v>144077682</v>
      </c>
      <c r="J64" s="3"/>
    </row>
    <row r="65" spans="1:10" ht="25.5">
      <c r="A65" s="29" t="s">
        <v>144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27">
        <f t="shared" si="6"/>
        <v>0</v>
      </c>
      <c r="J65" s="3"/>
    </row>
    <row r="66" spans="1:10" ht="12.75">
      <c r="A66" s="29" t="s">
        <v>145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27">
        <f t="shared" si="6"/>
        <v>0</v>
      </c>
      <c r="J66" s="3"/>
    </row>
    <row r="67" spans="1:10" ht="38.25">
      <c r="A67" s="29" t="s">
        <v>146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27">
        <f t="shared" si="6"/>
        <v>0</v>
      </c>
      <c r="J67" s="3"/>
    </row>
    <row r="68" spans="1:10" ht="38.25">
      <c r="A68" s="29" t="s">
        <v>147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27">
        <f t="shared" si="6"/>
        <v>0</v>
      </c>
      <c r="J68" s="3"/>
    </row>
    <row r="69" spans="1:10" ht="38.25">
      <c r="A69" s="29" t="s">
        <v>148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27">
        <f t="shared" si="6"/>
        <v>0</v>
      </c>
      <c r="J69" s="3"/>
    </row>
    <row r="70" spans="1:10" ht="38.25">
      <c r="A70" s="29" t="s">
        <v>149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27">
        <f t="shared" si="6"/>
        <v>0</v>
      </c>
      <c r="J70" s="3"/>
    </row>
    <row r="71" spans="1:10" ht="38.25">
      <c r="A71" s="29" t="s">
        <v>150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27">
        <f t="shared" si="6"/>
        <v>0</v>
      </c>
      <c r="J71" s="3"/>
    </row>
    <row r="72" spans="1:10" ht="12.75">
      <c r="A72" s="29" t="s">
        <v>151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27">
        <f t="shared" si="6"/>
        <v>0</v>
      </c>
      <c r="J72" s="3"/>
    </row>
    <row r="73" spans="1:10" ht="12.75">
      <c r="A73" s="29" t="s">
        <v>152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27">
        <f t="shared" si="6"/>
        <v>0</v>
      </c>
      <c r="J73" s="3"/>
    </row>
    <row r="74" spans="1:10" ht="12.75">
      <c r="A74" s="29" t="s">
        <v>153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27">
        <f t="shared" si="6"/>
        <v>0</v>
      </c>
      <c r="J74" s="3"/>
    </row>
    <row r="75" spans="1:10" ht="12.75">
      <c r="A75" s="29" t="s">
        <v>154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27">
        <f t="shared" si="6"/>
        <v>0</v>
      </c>
      <c r="J75" s="3"/>
    </row>
    <row r="76" spans="1:10" ht="12.75">
      <c r="A76" s="29" t="s">
        <v>155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27">
        <f t="shared" si="6"/>
        <v>0</v>
      </c>
      <c r="J76" s="3"/>
    </row>
    <row r="77" spans="1:10" ht="63.75">
      <c r="A77" s="29" t="s">
        <v>156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27">
        <f aca="true" t="shared" si="7" ref="I77:I108">SUM(B77:H77)</f>
        <v>0</v>
      </c>
      <c r="J77" s="3"/>
    </row>
    <row r="78" spans="1:10" ht="12.75">
      <c r="A78" s="6" t="s">
        <v>360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24">
        <f t="shared" si="7"/>
        <v>0</v>
      </c>
      <c r="J78" s="3"/>
    </row>
    <row r="79" spans="1:10" ht="25.5">
      <c r="A79" s="6" t="s">
        <v>157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24">
        <f t="shared" si="7"/>
        <v>0</v>
      </c>
      <c r="J79" s="3"/>
    </row>
    <row r="80" spans="1:10" ht="12.75">
      <c r="A80" s="6" t="s">
        <v>158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24">
        <f t="shared" si="7"/>
        <v>0</v>
      </c>
      <c r="J80" s="3"/>
    </row>
    <row r="81" spans="1:10" ht="12.75">
      <c r="A81" s="6" t="s">
        <v>361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24">
        <f t="shared" si="7"/>
        <v>0</v>
      </c>
      <c r="J81" s="3"/>
    </row>
    <row r="82" spans="1:10" ht="12.75">
      <c r="A82" s="12" t="s">
        <v>159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27">
        <f t="shared" si="7"/>
        <v>0</v>
      </c>
      <c r="J82" s="3"/>
    </row>
    <row r="83" spans="1:10" ht="38.25">
      <c r="A83" s="12" t="s">
        <v>160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27">
        <f t="shared" si="7"/>
        <v>0</v>
      </c>
      <c r="J83" s="3"/>
    </row>
    <row r="84" spans="1:10" ht="12.75">
      <c r="A84" s="12" t="s">
        <v>161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27">
        <f t="shared" si="7"/>
        <v>0</v>
      </c>
      <c r="J84" s="3"/>
    </row>
    <row r="85" spans="1:10" ht="12.75">
      <c r="A85" s="12" t="s">
        <v>162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27">
        <f t="shared" si="7"/>
        <v>0</v>
      </c>
      <c r="J85" s="3"/>
    </row>
    <row r="86" spans="1:10" ht="12.75">
      <c r="A86" s="12" t="s">
        <v>163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27">
        <f t="shared" si="7"/>
        <v>0</v>
      </c>
      <c r="J86" s="3"/>
    </row>
    <row r="87" spans="1:10" ht="12.75">
      <c r="A87" s="12" t="s">
        <v>164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27">
        <f t="shared" si="7"/>
        <v>0</v>
      </c>
      <c r="J87" s="3"/>
    </row>
    <row r="88" spans="1:10" ht="25.5">
      <c r="A88" s="12" t="s">
        <v>165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27">
        <f t="shared" si="7"/>
        <v>0</v>
      </c>
      <c r="J88" s="3"/>
    </row>
    <row r="89" spans="1:10" ht="12.75">
      <c r="A89" s="12" t="s">
        <v>166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27">
        <f t="shared" si="7"/>
        <v>0</v>
      </c>
      <c r="J89" s="3"/>
    </row>
    <row r="90" spans="1:10" ht="12.75">
      <c r="A90" s="12" t="s">
        <v>167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27">
        <f t="shared" si="7"/>
        <v>0</v>
      </c>
      <c r="J90" s="3"/>
    </row>
    <row r="91" spans="1:10" ht="12.75">
      <c r="A91" s="12" t="s">
        <v>168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27">
        <f t="shared" si="7"/>
        <v>0</v>
      </c>
      <c r="J91" s="3"/>
    </row>
    <row r="92" spans="1:10" ht="12.75">
      <c r="A92" s="12" t="s">
        <v>169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27">
        <f t="shared" si="7"/>
        <v>0</v>
      </c>
      <c r="J92" s="3"/>
    </row>
    <row r="93" spans="1:10" ht="12.75">
      <c r="A93" s="12" t="s">
        <v>170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27">
        <f t="shared" si="7"/>
        <v>0</v>
      </c>
      <c r="J93" s="3"/>
    </row>
    <row r="94" spans="1:10" ht="25.5">
      <c r="A94" s="12" t="s">
        <v>171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27">
        <f t="shared" si="7"/>
        <v>0</v>
      </c>
      <c r="J94" s="3"/>
    </row>
    <row r="95" spans="1:10" ht="12.75">
      <c r="A95" s="12" t="s">
        <v>172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27">
        <f t="shared" si="7"/>
        <v>0</v>
      </c>
      <c r="J95" s="3"/>
    </row>
    <row r="96" spans="1:10" ht="51">
      <c r="A96" s="12" t="s">
        <v>173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27">
        <f t="shared" si="7"/>
        <v>0</v>
      </c>
      <c r="J96" s="3"/>
    </row>
    <row r="97" spans="1:10" ht="25.5">
      <c r="A97" s="12" t="s">
        <v>174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27">
        <f t="shared" si="7"/>
        <v>0</v>
      </c>
      <c r="J97" s="3"/>
    </row>
    <row r="98" spans="1:10" ht="12.75">
      <c r="A98" s="6" t="s">
        <v>363</v>
      </c>
      <c r="B98" s="7">
        <v>1500000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24">
        <f t="shared" si="7"/>
        <v>1500000</v>
      </c>
      <c r="J98" s="3"/>
    </row>
    <row r="99" spans="1:10" ht="12.75">
      <c r="A99" s="12" t="s">
        <v>175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27">
        <f t="shared" si="7"/>
        <v>0</v>
      </c>
      <c r="J99" s="3"/>
    </row>
    <row r="100" spans="1:10" ht="12.75">
      <c r="A100" s="12" t="s">
        <v>176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27">
        <f t="shared" si="7"/>
        <v>0</v>
      </c>
      <c r="J100" s="3"/>
    </row>
    <row r="101" spans="1:10" ht="12.75">
      <c r="A101" s="12" t="s">
        <v>177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27">
        <f t="shared" si="7"/>
        <v>0</v>
      </c>
      <c r="J101" s="3"/>
    </row>
    <row r="102" spans="1:10" ht="12.75">
      <c r="A102" s="12" t="s">
        <v>178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27">
        <f t="shared" si="7"/>
        <v>0</v>
      </c>
      <c r="J102" s="3"/>
    </row>
    <row r="103" spans="1:10" ht="12.75">
      <c r="A103" s="12" t="s">
        <v>179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27">
        <f t="shared" si="7"/>
        <v>0</v>
      </c>
      <c r="J103" s="3"/>
    </row>
    <row r="104" spans="1:10" ht="38.25">
      <c r="A104" s="12" t="s">
        <v>180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27">
        <f t="shared" si="7"/>
        <v>0</v>
      </c>
      <c r="J104" s="3"/>
    </row>
    <row r="105" spans="1:10" ht="12.75">
      <c r="A105" s="12" t="s">
        <v>181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27">
        <f t="shared" si="7"/>
        <v>0</v>
      </c>
      <c r="J105" s="3"/>
    </row>
    <row r="106" spans="1:10" ht="12.75">
      <c r="A106" s="12" t="s">
        <v>182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27">
        <f t="shared" si="7"/>
        <v>0</v>
      </c>
      <c r="J106" s="3"/>
    </row>
    <row r="107" spans="1:10" ht="12.75">
      <c r="A107" s="12" t="s">
        <v>183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27">
        <f t="shared" si="7"/>
        <v>0</v>
      </c>
      <c r="J107" s="3"/>
    </row>
    <row r="108" spans="1:10" ht="12.75">
      <c r="A108" s="12" t="s">
        <v>184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27">
        <f t="shared" si="7"/>
        <v>0</v>
      </c>
      <c r="J108" s="3"/>
    </row>
    <row r="109" spans="1:10" ht="51">
      <c r="A109" s="12" t="s">
        <v>185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27">
        <f aca="true" t="shared" si="8" ref="I109:I116">SUM(B109:H109)</f>
        <v>0</v>
      </c>
      <c r="J109" s="3"/>
    </row>
    <row r="110" spans="1:10" ht="12.75">
      <c r="A110" s="12" t="s">
        <v>186</v>
      </c>
      <c r="B110" s="11">
        <v>1500000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27">
        <f t="shared" si="8"/>
        <v>1500000</v>
      </c>
      <c r="J110" s="3"/>
    </row>
    <row r="111" spans="1:10" ht="12.75">
      <c r="A111" s="12" t="s">
        <v>187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27">
        <f t="shared" si="8"/>
        <v>0</v>
      </c>
      <c r="J111" s="3"/>
    </row>
    <row r="112" spans="1:10" ht="12.75">
      <c r="A112" s="12" t="s">
        <v>188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27">
        <f t="shared" si="8"/>
        <v>0</v>
      </c>
      <c r="J112" s="3"/>
    </row>
    <row r="113" spans="1:10" ht="12.75">
      <c r="A113" s="12" t="s">
        <v>189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27">
        <f t="shared" si="8"/>
        <v>0</v>
      </c>
      <c r="J113" s="3"/>
    </row>
    <row r="114" spans="1:10" ht="25.5">
      <c r="A114" s="12" t="s">
        <v>190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27">
        <f t="shared" si="8"/>
        <v>0</v>
      </c>
      <c r="J114" s="3"/>
    </row>
    <row r="115" spans="1:10" ht="12.75">
      <c r="A115" s="12" t="s">
        <v>191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27">
        <f t="shared" si="8"/>
        <v>0</v>
      </c>
      <c r="J115" s="3"/>
    </row>
    <row r="116" spans="1:10" ht="12.75">
      <c r="A116" s="12" t="s">
        <v>192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27">
        <f t="shared" si="8"/>
        <v>0</v>
      </c>
      <c r="J116" s="3"/>
    </row>
    <row r="117" spans="1:10" ht="15.75">
      <c r="A117" s="8" t="s">
        <v>364</v>
      </c>
      <c r="B117" s="9">
        <f>SUM(B45+B46+B47+B48+B49+B50+B57+B78+B79+B80+B81+B98)</f>
        <v>265679682</v>
      </c>
      <c r="C117" s="9">
        <f>SUM(C45+C46+C47+C48+C49+C50+C57+C78+C79+C80+C81+C98)</f>
        <v>0</v>
      </c>
      <c r="D117" s="9">
        <f aca="true" t="shared" si="9" ref="D117:I117">SUM(D45+D46+D47+D48+D49+D50+D57+D78+D79+D80+D81+D98)</f>
        <v>0</v>
      </c>
      <c r="E117" s="9">
        <f t="shared" si="9"/>
        <v>0</v>
      </c>
      <c r="F117" s="9">
        <f t="shared" si="9"/>
        <v>0</v>
      </c>
      <c r="G117" s="9">
        <f t="shared" si="9"/>
        <v>0</v>
      </c>
      <c r="H117" s="9">
        <f t="shared" si="9"/>
        <v>0</v>
      </c>
      <c r="I117" s="9">
        <f t="shared" si="9"/>
        <v>265679682</v>
      </c>
      <c r="J117" s="3"/>
    </row>
    <row r="118" spans="1:10" ht="12.75">
      <c r="A118" s="6" t="s">
        <v>193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24">
        <f aca="true" t="shared" si="10" ref="I118:I130">SUM(B118:H118)</f>
        <v>0</v>
      </c>
      <c r="J118" s="3"/>
    </row>
    <row r="119" spans="1:10" ht="12.75">
      <c r="A119" s="6" t="s">
        <v>194</v>
      </c>
      <c r="B119" s="7">
        <v>15700000</v>
      </c>
      <c r="C119" s="7">
        <v>1200000</v>
      </c>
      <c r="D119" s="7">
        <v>12174459</v>
      </c>
      <c r="E119" s="7">
        <v>12855106</v>
      </c>
      <c r="F119" s="7">
        <v>0</v>
      </c>
      <c r="G119" s="7">
        <v>3730914</v>
      </c>
      <c r="H119" s="7">
        <v>393700</v>
      </c>
      <c r="I119" s="24">
        <f t="shared" si="10"/>
        <v>46054179</v>
      </c>
      <c r="J119" s="3"/>
    </row>
    <row r="120" spans="1:10" ht="25.5">
      <c r="A120" s="6" t="s">
        <v>195</v>
      </c>
      <c r="B120" s="7">
        <v>4600000</v>
      </c>
      <c r="C120" s="7">
        <v>0</v>
      </c>
      <c r="D120" s="7">
        <v>0</v>
      </c>
      <c r="E120" s="7">
        <v>0</v>
      </c>
      <c r="F120" s="7">
        <v>0</v>
      </c>
      <c r="G120" s="7">
        <v>479000</v>
      </c>
      <c r="H120" s="7">
        <v>0</v>
      </c>
      <c r="I120" s="24">
        <f t="shared" si="10"/>
        <v>5079000</v>
      </c>
      <c r="J120" s="3"/>
    </row>
    <row r="121" spans="1:10" ht="12.75">
      <c r="A121" s="6" t="s">
        <v>196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24">
        <f t="shared" si="10"/>
        <v>0</v>
      </c>
      <c r="J121" s="3"/>
    </row>
    <row r="122" spans="1:10" ht="12.75">
      <c r="A122" s="6" t="s">
        <v>197</v>
      </c>
      <c r="B122" s="7">
        <v>11000000</v>
      </c>
      <c r="C122" s="7">
        <v>0</v>
      </c>
      <c r="D122" s="7">
        <v>0</v>
      </c>
      <c r="E122" s="7">
        <v>0</v>
      </c>
      <c r="F122" s="7">
        <v>0</v>
      </c>
      <c r="G122" s="7">
        <v>5859437</v>
      </c>
      <c r="H122" s="7">
        <v>0</v>
      </c>
      <c r="I122" s="24">
        <f t="shared" si="10"/>
        <v>16859437</v>
      </c>
      <c r="J122" s="3"/>
    </row>
    <row r="123" spans="1:10" ht="12.75">
      <c r="A123" s="6" t="s">
        <v>198</v>
      </c>
      <c r="B123" s="7">
        <v>8451000</v>
      </c>
      <c r="C123" s="7"/>
      <c r="D123" s="7">
        <v>3287105</v>
      </c>
      <c r="E123" s="7">
        <v>697694</v>
      </c>
      <c r="F123" s="7">
        <v>0</v>
      </c>
      <c r="G123" s="7">
        <v>953716</v>
      </c>
      <c r="H123" s="7">
        <v>106300</v>
      </c>
      <c r="I123" s="24">
        <f t="shared" si="10"/>
        <v>13495815</v>
      </c>
      <c r="J123" s="3"/>
    </row>
    <row r="124" spans="1:10" ht="12.75">
      <c r="A124" s="6" t="s">
        <v>199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179000</v>
      </c>
      <c r="H124" s="7">
        <v>0</v>
      </c>
      <c r="I124" s="24">
        <f t="shared" si="10"/>
        <v>179000</v>
      </c>
      <c r="J124" s="3"/>
    </row>
    <row r="125" spans="1:10" ht="25.5">
      <c r="A125" s="6" t="s">
        <v>200</v>
      </c>
      <c r="B125" s="7">
        <v>10000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24">
        <f t="shared" si="10"/>
        <v>10000</v>
      </c>
      <c r="J125" s="3"/>
    </row>
    <row r="126" spans="1:10" ht="25.5">
      <c r="A126" s="6" t="s">
        <v>201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24">
        <f t="shared" si="10"/>
        <v>0</v>
      </c>
      <c r="J126" s="3"/>
    </row>
    <row r="127" spans="1:10" ht="25.5">
      <c r="A127" s="6" t="s">
        <v>202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24">
        <f t="shared" si="10"/>
        <v>0</v>
      </c>
      <c r="J127" s="3"/>
    </row>
    <row r="128" spans="1:10" ht="25.5">
      <c r="A128" s="6" t="s">
        <v>203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24">
        <f t="shared" si="10"/>
        <v>0</v>
      </c>
      <c r="J128" s="3"/>
    </row>
    <row r="129" spans="1:10" ht="12.75">
      <c r="A129" s="6" t="s">
        <v>204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24">
        <f t="shared" si="10"/>
        <v>0</v>
      </c>
      <c r="J129" s="3"/>
    </row>
    <row r="130" spans="1:10" ht="12.75">
      <c r="A130" s="6" t="s">
        <v>205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24">
        <f t="shared" si="10"/>
        <v>0</v>
      </c>
      <c r="J130" s="3"/>
    </row>
    <row r="131" spans="1:10" ht="15.75">
      <c r="A131" s="8" t="s">
        <v>365</v>
      </c>
      <c r="B131" s="9">
        <f>SUM(B118:B130)</f>
        <v>39761000</v>
      </c>
      <c r="C131" s="9">
        <f>SUM(C118:C130)</f>
        <v>1200000</v>
      </c>
      <c r="D131" s="9">
        <f aca="true" t="shared" si="11" ref="D131:I131">SUM(D118:D130)</f>
        <v>15461564</v>
      </c>
      <c r="E131" s="9">
        <f t="shared" si="11"/>
        <v>13552800</v>
      </c>
      <c r="F131" s="9">
        <f t="shared" si="11"/>
        <v>0</v>
      </c>
      <c r="G131" s="9">
        <f t="shared" si="11"/>
        <v>11202067</v>
      </c>
      <c r="H131" s="9">
        <f t="shared" si="11"/>
        <v>500000</v>
      </c>
      <c r="I131" s="9">
        <f t="shared" si="11"/>
        <v>81677431</v>
      </c>
      <c r="J131" s="3"/>
    </row>
    <row r="132" spans="1:10" ht="12.75">
      <c r="A132" s="6" t="s">
        <v>206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24">
        <f>SUM(B132:H132)</f>
        <v>0</v>
      </c>
      <c r="J132" s="3"/>
    </row>
    <row r="133" spans="1:10" ht="12.75">
      <c r="A133" s="6" t="s">
        <v>207</v>
      </c>
      <c r="B133" s="7">
        <v>363000000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24">
        <f>SUM(B133:H133)</f>
        <v>363000000</v>
      </c>
      <c r="J133" s="3"/>
    </row>
    <row r="134" spans="1:10" ht="12.75">
      <c r="A134" s="6" t="s">
        <v>208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24">
        <f>SUM(B134:H134)</f>
        <v>0</v>
      </c>
      <c r="J134" s="3"/>
    </row>
    <row r="135" spans="1:10" ht="12.75">
      <c r="A135" s="6" t="s">
        <v>209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24">
        <f>SUM(B135:H135)</f>
        <v>0</v>
      </c>
      <c r="J135" s="3"/>
    </row>
    <row r="136" spans="1:10" ht="25.5">
      <c r="A136" s="6" t="s">
        <v>210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24">
        <f>SUM(B136:H136)</f>
        <v>0</v>
      </c>
      <c r="J136" s="3"/>
    </row>
    <row r="137" spans="1:10" ht="15.75">
      <c r="A137" s="8" t="s">
        <v>366</v>
      </c>
      <c r="B137" s="9">
        <f>SUM(B132:B136)</f>
        <v>363000000</v>
      </c>
      <c r="C137" s="9">
        <f>SUM(C132:C136)</f>
        <v>0</v>
      </c>
      <c r="D137" s="9">
        <f aca="true" t="shared" si="12" ref="D137:I137">SUM(D132:D136)</f>
        <v>0</v>
      </c>
      <c r="E137" s="9">
        <f t="shared" si="12"/>
        <v>0</v>
      </c>
      <c r="F137" s="9">
        <f t="shared" si="12"/>
        <v>0</v>
      </c>
      <c r="G137" s="9">
        <f t="shared" si="12"/>
        <v>0</v>
      </c>
      <c r="H137" s="9">
        <f t="shared" si="12"/>
        <v>0</v>
      </c>
      <c r="I137" s="9">
        <f t="shared" si="12"/>
        <v>363000000</v>
      </c>
      <c r="J137" s="3"/>
    </row>
    <row r="138" spans="1:10" ht="38.25">
      <c r="A138" s="6" t="s">
        <v>211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24">
        <f aca="true" t="shared" si="13" ref="I138:I162">SUM(B138:H138)</f>
        <v>0</v>
      </c>
      <c r="J138" s="3"/>
    </row>
    <row r="139" spans="1:10" ht="38.25">
      <c r="A139" s="6" t="s">
        <v>212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24">
        <f t="shared" si="13"/>
        <v>0</v>
      </c>
      <c r="J139" s="3"/>
    </row>
    <row r="140" spans="1:10" ht="38.25">
      <c r="A140" s="6" t="s">
        <v>213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24">
        <f t="shared" si="13"/>
        <v>0</v>
      </c>
      <c r="J140" s="3"/>
    </row>
    <row r="141" spans="1:10" ht="38.25">
      <c r="A141" s="6" t="s">
        <v>367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24">
        <f t="shared" si="13"/>
        <v>0</v>
      </c>
      <c r="J141" s="3"/>
    </row>
    <row r="142" spans="1:10" ht="12.75">
      <c r="A142" s="12" t="s">
        <v>214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27">
        <f t="shared" si="13"/>
        <v>0</v>
      </c>
      <c r="J142" s="3"/>
    </row>
    <row r="143" spans="1:10" ht="12.75">
      <c r="A143" s="12" t="s">
        <v>215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27">
        <f t="shared" si="13"/>
        <v>0</v>
      </c>
      <c r="J143" s="3"/>
    </row>
    <row r="144" spans="1:10" ht="12.75">
      <c r="A144" s="12" t="s">
        <v>216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27">
        <f t="shared" si="13"/>
        <v>0</v>
      </c>
      <c r="J144" s="3"/>
    </row>
    <row r="145" spans="1:10" ht="12.75">
      <c r="A145" s="31" t="s">
        <v>217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27">
        <f t="shared" si="13"/>
        <v>0</v>
      </c>
      <c r="J145" s="3"/>
    </row>
    <row r="146" spans="1:10" ht="12.75">
      <c r="A146" s="12" t="s">
        <v>218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27">
        <f t="shared" si="13"/>
        <v>0</v>
      </c>
      <c r="J146" s="3"/>
    </row>
    <row r="147" spans="1:10" ht="25.5">
      <c r="A147" s="12" t="s">
        <v>219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27">
        <f t="shared" si="13"/>
        <v>0</v>
      </c>
      <c r="J147" s="3"/>
    </row>
    <row r="148" spans="1:10" ht="25.5">
      <c r="A148" s="12" t="s">
        <v>220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27">
        <f t="shared" si="13"/>
        <v>0</v>
      </c>
      <c r="J148" s="3"/>
    </row>
    <row r="149" spans="1:10" ht="12.75">
      <c r="A149" s="12" t="s">
        <v>221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27">
        <f t="shared" si="13"/>
        <v>0</v>
      </c>
      <c r="J149" s="3"/>
    </row>
    <row r="150" spans="1:10" ht="12.75">
      <c r="A150" s="12" t="s">
        <v>222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27">
        <f t="shared" si="13"/>
        <v>0</v>
      </c>
      <c r="J150" s="3"/>
    </row>
    <row r="151" spans="1:10" ht="12.75">
      <c r="A151" s="6" t="s">
        <v>368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24">
        <f t="shared" si="13"/>
        <v>0</v>
      </c>
      <c r="J151" s="3"/>
    </row>
    <row r="152" spans="1:10" ht="12.75">
      <c r="A152" s="12" t="s">
        <v>223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27">
        <f t="shared" si="13"/>
        <v>0</v>
      </c>
      <c r="J152" s="3"/>
    </row>
    <row r="153" spans="1:10" ht="12.75">
      <c r="A153" s="12" t="s">
        <v>224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27">
        <f t="shared" si="13"/>
        <v>0</v>
      </c>
      <c r="J153" s="3"/>
    </row>
    <row r="154" spans="1:10" ht="12.75">
      <c r="A154" s="12" t="s">
        <v>225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27">
        <f t="shared" si="13"/>
        <v>0</v>
      </c>
      <c r="J154" s="3"/>
    </row>
    <row r="155" spans="1:10" ht="12.75">
      <c r="A155" s="12" t="s">
        <v>226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27">
        <f t="shared" si="13"/>
        <v>0</v>
      </c>
      <c r="J155" s="3"/>
    </row>
    <row r="156" spans="1:10" ht="12.75">
      <c r="A156" s="12" t="s">
        <v>227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27">
        <f t="shared" si="13"/>
        <v>0</v>
      </c>
      <c r="J156" s="3"/>
    </row>
    <row r="157" spans="1:10" ht="25.5">
      <c r="A157" s="12" t="s">
        <v>228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27">
        <f t="shared" si="13"/>
        <v>0</v>
      </c>
      <c r="J157" s="3"/>
    </row>
    <row r="158" spans="1:10" ht="25.5">
      <c r="A158" s="12" t="s">
        <v>229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27">
        <f t="shared" si="13"/>
        <v>0</v>
      </c>
      <c r="J158" s="3"/>
    </row>
    <row r="159" spans="1:10" ht="12.75">
      <c r="A159" s="12" t="s">
        <v>230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27">
        <f t="shared" si="13"/>
        <v>0</v>
      </c>
      <c r="J159" s="3"/>
    </row>
    <row r="160" spans="1:10" ht="12.75">
      <c r="A160" s="12" t="s">
        <v>231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27">
        <f t="shared" si="13"/>
        <v>0</v>
      </c>
      <c r="J160" s="3"/>
    </row>
    <row r="161" spans="1:10" ht="25.5">
      <c r="A161" s="12" t="s">
        <v>232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27">
        <f t="shared" si="13"/>
        <v>0</v>
      </c>
      <c r="J161" s="3"/>
    </row>
    <row r="162" spans="1:10" ht="12.75">
      <c r="A162" s="12" t="s">
        <v>233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27">
        <f t="shared" si="13"/>
        <v>0</v>
      </c>
      <c r="J162" s="3"/>
    </row>
    <row r="163" spans="1:10" ht="31.5">
      <c r="A163" s="8" t="s">
        <v>369</v>
      </c>
      <c r="B163" s="9">
        <f>SUM(B138+B139+B140+B141+B151)</f>
        <v>0</v>
      </c>
      <c r="C163" s="9">
        <f>SUM(C138+C139+C140+C141+C151)</f>
        <v>0</v>
      </c>
      <c r="D163" s="9">
        <f aca="true" t="shared" si="14" ref="D163:I163">SUM(D138+D139+D140+D141+D151)</f>
        <v>0</v>
      </c>
      <c r="E163" s="9">
        <f t="shared" si="14"/>
        <v>0</v>
      </c>
      <c r="F163" s="9">
        <f t="shared" si="14"/>
        <v>0</v>
      </c>
      <c r="G163" s="9">
        <f t="shared" si="14"/>
        <v>0</v>
      </c>
      <c r="H163" s="9">
        <f t="shared" si="14"/>
        <v>0</v>
      </c>
      <c r="I163" s="9">
        <f t="shared" si="14"/>
        <v>0</v>
      </c>
      <c r="J163" s="3"/>
    </row>
    <row r="164" spans="1:10" ht="38.25">
      <c r="A164" s="6" t="s">
        <v>234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24">
        <f aca="true" t="shared" si="15" ref="I164:I188">SUM(B164:H164)</f>
        <v>0</v>
      </c>
      <c r="J164" s="3"/>
    </row>
    <row r="165" spans="1:10" ht="38.25">
      <c r="A165" s="6" t="s">
        <v>235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24">
        <f t="shared" si="15"/>
        <v>0</v>
      </c>
      <c r="J165" s="3"/>
    </row>
    <row r="166" spans="1:10" ht="38.25">
      <c r="A166" s="6" t="s">
        <v>236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24">
        <f t="shared" si="15"/>
        <v>0</v>
      </c>
      <c r="J166" s="3"/>
    </row>
    <row r="167" spans="1:10" ht="38.25">
      <c r="A167" s="6" t="s">
        <v>370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24">
        <f t="shared" si="15"/>
        <v>0</v>
      </c>
      <c r="J167" s="3"/>
    </row>
    <row r="168" spans="1:10" ht="12.75">
      <c r="A168" s="12" t="s">
        <v>237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27">
        <f t="shared" si="15"/>
        <v>0</v>
      </c>
      <c r="J168" s="3"/>
    </row>
    <row r="169" spans="1:10" ht="12.75">
      <c r="A169" s="12" t="s">
        <v>238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27">
        <f t="shared" si="15"/>
        <v>0</v>
      </c>
      <c r="J169" s="3"/>
    </row>
    <row r="170" spans="1:10" ht="12.75">
      <c r="A170" s="12" t="s">
        <v>239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27">
        <f t="shared" si="15"/>
        <v>0</v>
      </c>
      <c r="J170" s="3"/>
    </row>
    <row r="171" spans="1:10" ht="12.75">
      <c r="A171" s="12" t="s">
        <v>240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27">
        <f t="shared" si="15"/>
        <v>0</v>
      </c>
      <c r="J171" s="3"/>
    </row>
    <row r="172" spans="1:10" ht="12.75">
      <c r="A172" s="12" t="s">
        <v>241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27">
        <f t="shared" si="15"/>
        <v>0</v>
      </c>
      <c r="J172" s="3"/>
    </row>
    <row r="173" spans="1:10" ht="25.5">
      <c r="A173" s="12" t="s">
        <v>242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27">
        <f t="shared" si="15"/>
        <v>0</v>
      </c>
      <c r="J173" s="3"/>
    </row>
    <row r="174" spans="1:10" ht="25.5">
      <c r="A174" s="12" t="s">
        <v>243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27">
        <f t="shared" si="15"/>
        <v>0</v>
      </c>
      <c r="J174" s="3"/>
    </row>
    <row r="175" spans="1:10" ht="12.75">
      <c r="A175" s="12" t="s">
        <v>244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27">
        <f t="shared" si="15"/>
        <v>0</v>
      </c>
      <c r="J175" s="3"/>
    </row>
    <row r="176" spans="1:10" ht="12.75">
      <c r="A176" s="12" t="s">
        <v>245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27">
        <f t="shared" si="15"/>
        <v>0</v>
      </c>
      <c r="J176" s="3"/>
    </row>
    <row r="177" spans="1:10" ht="25.5">
      <c r="A177" s="6" t="s">
        <v>371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24">
        <f t="shared" si="15"/>
        <v>0</v>
      </c>
      <c r="J177" s="3"/>
    </row>
    <row r="178" spans="1:10" ht="12.75">
      <c r="A178" s="12" t="s">
        <v>246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27">
        <f t="shared" si="15"/>
        <v>0</v>
      </c>
      <c r="J178" s="3"/>
    </row>
    <row r="179" spans="1:10" ht="12.75">
      <c r="A179" s="12" t="s">
        <v>247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27">
        <f t="shared" si="15"/>
        <v>0</v>
      </c>
      <c r="J179" s="3"/>
    </row>
    <row r="180" spans="1:10" ht="12.75">
      <c r="A180" s="12" t="s">
        <v>248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27">
        <f t="shared" si="15"/>
        <v>0</v>
      </c>
      <c r="J180" s="3"/>
    </row>
    <row r="181" spans="1:10" ht="12.75">
      <c r="A181" s="12" t="s">
        <v>249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27">
        <f t="shared" si="15"/>
        <v>0</v>
      </c>
      <c r="J181" s="3"/>
    </row>
    <row r="182" spans="1:10" ht="12.75">
      <c r="A182" s="12" t="s">
        <v>250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27">
        <f t="shared" si="15"/>
        <v>0</v>
      </c>
      <c r="J182" s="3"/>
    </row>
    <row r="183" spans="1:10" ht="25.5">
      <c r="A183" s="12" t="s">
        <v>251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27">
        <f t="shared" si="15"/>
        <v>0</v>
      </c>
      <c r="J183" s="3"/>
    </row>
    <row r="184" spans="1:10" ht="25.5">
      <c r="A184" s="12" t="s">
        <v>252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27">
        <f t="shared" si="15"/>
        <v>0</v>
      </c>
      <c r="J184" s="3"/>
    </row>
    <row r="185" spans="1:10" ht="12.75">
      <c r="A185" s="12" t="s">
        <v>253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27">
        <f t="shared" si="15"/>
        <v>0</v>
      </c>
      <c r="J185" s="3"/>
    </row>
    <row r="186" spans="1:10" ht="12.75">
      <c r="A186" s="12" t="s">
        <v>254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27">
        <f t="shared" si="15"/>
        <v>0</v>
      </c>
      <c r="J186" s="3"/>
    </row>
    <row r="187" spans="1:10" ht="25.5">
      <c r="A187" s="12" t="s">
        <v>255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27">
        <f t="shared" si="15"/>
        <v>0</v>
      </c>
      <c r="J187" s="3"/>
    </row>
    <row r="188" spans="1:10" ht="12.75">
      <c r="A188" s="12" t="s">
        <v>256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27">
        <f t="shared" si="15"/>
        <v>0</v>
      </c>
      <c r="J188" s="3"/>
    </row>
    <row r="189" spans="1:10" ht="31.5">
      <c r="A189" s="8" t="s">
        <v>372</v>
      </c>
      <c r="B189" s="9">
        <f>SUM(B164+B165+B166+B167+B177)</f>
        <v>0</v>
      </c>
      <c r="C189" s="9">
        <f>SUM(C164+C165+C166+C167+C177)</f>
        <v>0</v>
      </c>
      <c r="D189" s="9">
        <f aca="true" t="shared" si="16" ref="D189:I189">SUM(D164+D165+D166+D167+D177)</f>
        <v>0</v>
      </c>
      <c r="E189" s="9">
        <f t="shared" si="16"/>
        <v>0</v>
      </c>
      <c r="F189" s="9">
        <f t="shared" si="16"/>
        <v>0</v>
      </c>
      <c r="G189" s="9">
        <f t="shared" si="16"/>
        <v>0</v>
      </c>
      <c r="H189" s="9">
        <f t="shared" si="16"/>
        <v>0</v>
      </c>
      <c r="I189" s="9">
        <f t="shared" si="16"/>
        <v>0</v>
      </c>
      <c r="J189" s="3"/>
    </row>
    <row r="190" spans="1:10" ht="16.5">
      <c r="A190" s="32" t="s">
        <v>373</v>
      </c>
      <c r="B190" s="33">
        <f>SUM(B28+B44+B117+B131+B137+B163+B189)</f>
        <v>1163138925</v>
      </c>
      <c r="C190" s="33">
        <f>SUM(C28+C44+C117+C131+C137+C163+C189)</f>
        <v>1200000</v>
      </c>
      <c r="D190" s="33">
        <f aca="true" t="shared" si="17" ref="D190:I190">SUM(D28+D44+D117+D131+D137+D163+D189)</f>
        <v>15461564</v>
      </c>
      <c r="E190" s="33">
        <f t="shared" si="17"/>
        <v>13552800</v>
      </c>
      <c r="F190" s="33">
        <f t="shared" si="17"/>
        <v>0</v>
      </c>
      <c r="G190" s="33">
        <f t="shared" si="17"/>
        <v>11202067</v>
      </c>
      <c r="H190" s="33">
        <f t="shared" si="17"/>
        <v>500000</v>
      </c>
      <c r="I190" s="33">
        <f t="shared" si="17"/>
        <v>1205055356</v>
      </c>
      <c r="J190" s="3"/>
    </row>
    <row r="191" spans="1:10" ht="25.5">
      <c r="A191" s="6" t="s">
        <v>274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24">
        <f aca="true" t="shared" si="18" ref="I191:I213">SUM(B191:H191)</f>
        <v>0</v>
      </c>
      <c r="J191" s="3"/>
    </row>
    <row r="192" spans="1:10" ht="25.5">
      <c r="A192" s="6" t="s">
        <v>275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24">
        <f t="shared" si="18"/>
        <v>0</v>
      </c>
      <c r="J192" s="3"/>
    </row>
    <row r="193" spans="1:10" ht="25.5">
      <c r="A193" s="6" t="s">
        <v>276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24">
        <f t="shared" si="18"/>
        <v>0</v>
      </c>
      <c r="J193" s="3"/>
    </row>
    <row r="194" spans="1:10" ht="25.5">
      <c r="A194" s="6" t="s">
        <v>277</v>
      </c>
      <c r="B194" s="7">
        <v>397502939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24">
        <f t="shared" si="18"/>
        <v>397502939</v>
      </c>
      <c r="J194" s="3"/>
    </row>
    <row r="195" spans="1:10" ht="25.5">
      <c r="A195" s="6" t="s">
        <v>278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24">
        <f t="shared" si="18"/>
        <v>0</v>
      </c>
      <c r="J195" s="3"/>
    </row>
    <row r="196" spans="1:10" ht="25.5">
      <c r="A196" s="6" t="s">
        <v>279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24">
        <f t="shared" si="18"/>
        <v>0</v>
      </c>
      <c r="J196" s="3"/>
    </row>
    <row r="197" spans="1:10" ht="25.5">
      <c r="A197" s="6" t="s">
        <v>280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24">
        <f t="shared" si="18"/>
        <v>0</v>
      </c>
      <c r="J197" s="3"/>
    </row>
    <row r="198" spans="1:10" ht="25.5">
      <c r="A198" s="34" t="s">
        <v>281</v>
      </c>
      <c r="B198" s="7">
        <v>12599085</v>
      </c>
      <c r="C198" s="7">
        <v>5640215</v>
      </c>
      <c r="D198" s="7">
        <v>470287</v>
      </c>
      <c r="E198" s="7">
        <v>993388</v>
      </c>
      <c r="F198" s="7">
        <v>239</v>
      </c>
      <c r="G198" s="7">
        <v>791489</v>
      </c>
      <c r="H198" s="7">
        <v>197847</v>
      </c>
      <c r="I198" s="24">
        <f t="shared" si="18"/>
        <v>20692550</v>
      </c>
      <c r="J198" s="3"/>
    </row>
    <row r="199" spans="1:10" ht="25.5">
      <c r="A199" s="6" t="s">
        <v>282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24">
        <f t="shared" si="18"/>
        <v>0</v>
      </c>
      <c r="J199" s="3"/>
    </row>
    <row r="200" spans="1:10" ht="12.75">
      <c r="A200" s="6" t="s">
        <v>283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24">
        <f t="shared" si="18"/>
        <v>0</v>
      </c>
      <c r="J200" s="3"/>
    </row>
    <row r="201" spans="1:10" ht="25.5">
      <c r="A201" s="6" t="s">
        <v>284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24">
        <f t="shared" si="18"/>
        <v>0</v>
      </c>
      <c r="J201" s="3"/>
    </row>
    <row r="202" spans="1:10" ht="12.75">
      <c r="A202" s="34" t="s">
        <v>285</v>
      </c>
      <c r="B202" s="7">
        <v>0</v>
      </c>
      <c r="C202" s="7">
        <v>117484990</v>
      </c>
      <c r="D202" s="7">
        <v>209958994</v>
      </c>
      <c r="E202" s="7">
        <v>62349427</v>
      </c>
      <c r="F202" s="7">
        <v>7965110</v>
      </c>
      <c r="G202" s="7">
        <v>13194487</v>
      </c>
      <c r="H202" s="7">
        <v>26091959</v>
      </c>
      <c r="I202" s="24">
        <f t="shared" si="18"/>
        <v>437044967</v>
      </c>
      <c r="J202" s="3"/>
    </row>
    <row r="203" spans="1:10" ht="12.75">
      <c r="A203" s="6" t="s">
        <v>286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24">
        <f t="shared" si="18"/>
        <v>0</v>
      </c>
      <c r="J203" s="3"/>
    </row>
    <row r="204" spans="1:10" ht="25.5">
      <c r="A204" s="6" t="s">
        <v>287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24">
        <f t="shared" si="18"/>
        <v>0</v>
      </c>
      <c r="J204" s="3"/>
    </row>
    <row r="205" spans="1:10" ht="25.5">
      <c r="A205" s="6" t="s">
        <v>288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24">
        <f t="shared" si="18"/>
        <v>0</v>
      </c>
      <c r="J205" s="3"/>
    </row>
    <row r="206" spans="1:10" ht="25.5">
      <c r="A206" s="6" t="s">
        <v>289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24">
        <f t="shared" si="18"/>
        <v>0</v>
      </c>
      <c r="J206" s="3"/>
    </row>
    <row r="207" spans="1:10" ht="25.5">
      <c r="A207" s="6" t="s">
        <v>290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24">
        <f t="shared" si="18"/>
        <v>0</v>
      </c>
      <c r="J207" s="3"/>
    </row>
    <row r="208" spans="1:10" ht="25.5">
      <c r="A208" s="6" t="s">
        <v>291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24">
        <f t="shared" si="18"/>
        <v>0</v>
      </c>
      <c r="J208" s="3"/>
    </row>
    <row r="209" spans="1:10" ht="12.75">
      <c r="A209" s="6" t="s">
        <v>292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24">
        <f t="shared" si="18"/>
        <v>0</v>
      </c>
      <c r="J209" s="3"/>
    </row>
    <row r="210" spans="1:10" ht="38.25">
      <c r="A210" s="6" t="s">
        <v>293</v>
      </c>
      <c r="B210" s="7">
        <v>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24">
        <f t="shared" si="18"/>
        <v>0</v>
      </c>
      <c r="J210" s="3"/>
    </row>
    <row r="211" spans="1:10" ht="25.5">
      <c r="A211" s="6" t="s">
        <v>294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24">
        <f t="shared" si="18"/>
        <v>0</v>
      </c>
      <c r="J211" s="3"/>
    </row>
    <row r="212" spans="1:10" ht="25.5">
      <c r="A212" s="6" t="s">
        <v>295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24">
        <f t="shared" si="18"/>
        <v>0</v>
      </c>
      <c r="J212" s="3"/>
    </row>
    <row r="213" spans="1:10" ht="12.75">
      <c r="A213" s="6" t="s">
        <v>296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24">
        <f t="shared" si="18"/>
        <v>0</v>
      </c>
      <c r="J213" s="3"/>
    </row>
    <row r="214" spans="1:10" ht="15.75">
      <c r="A214" s="13" t="s">
        <v>374</v>
      </c>
      <c r="B214" s="14">
        <f>SUM(B191:B213)</f>
        <v>410102024</v>
      </c>
      <c r="C214" s="14">
        <f>SUM(C191:C213)</f>
        <v>123125205</v>
      </c>
      <c r="D214" s="14">
        <f aca="true" t="shared" si="19" ref="D214:I214">SUM(D191:D213)</f>
        <v>210429281</v>
      </c>
      <c r="E214" s="14">
        <f t="shared" si="19"/>
        <v>63342815</v>
      </c>
      <c r="F214" s="14">
        <f t="shared" si="19"/>
        <v>7965349</v>
      </c>
      <c r="G214" s="14">
        <f t="shared" si="19"/>
        <v>13985976</v>
      </c>
      <c r="H214" s="14">
        <f t="shared" si="19"/>
        <v>26289806</v>
      </c>
      <c r="I214" s="14">
        <f t="shared" si="19"/>
        <v>855240456</v>
      </c>
      <c r="J214" s="3"/>
    </row>
    <row r="215" spans="1:10" ht="16.5">
      <c r="A215" s="16" t="s">
        <v>375</v>
      </c>
      <c r="B215" s="17">
        <f>SUM(B190+B214)</f>
        <v>1573240949</v>
      </c>
      <c r="C215" s="17">
        <f>SUM(C190+C214)</f>
        <v>124325205</v>
      </c>
      <c r="D215" s="17">
        <f aca="true" t="shared" si="20" ref="D215:I215">SUM(D190+D214)</f>
        <v>225890845</v>
      </c>
      <c r="E215" s="17">
        <f t="shared" si="20"/>
        <v>76895615</v>
      </c>
      <c r="F215" s="17">
        <f t="shared" si="20"/>
        <v>7965349</v>
      </c>
      <c r="G215" s="17">
        <f t="shared" si="20"/>
        <v>25188043</v>
      </c>
      <c r="H215" s="17">
        <f t="shared" si="20"/>
        <v>26789806</v>
      </c>
      <c r="I215" s="17">
        <f t="shared" si="20"/>
        <v>2060295812</v>
      </c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 t="s">
        <v>344</v>
      </c>
      <c r="I218" s="19">
        <f>SUM(B215:H215)</f>
        <v>2060295812</v>
      </c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 t="s">
        <v>345</v>
      </c>
      <c r="I219" s="20">
        <f>'KIADÁS ÖSSZ'!H158</f>
        <v>437044967</v>
      </c>
      <c r="J219" s="3"/>
    </row>
    <row r="220" spans="1:10" ht="15.75">
      <c r="A220" s="3"/>
      <c r="B220" s="19"/>
      <c r="C220" s="3"/>
      <c r="D220" s="3"/>
      <c r="E220" s="3"/>
      <c r="F220" s="3"/>
      <c r="G220" s="3"/>
      <c r="H220" s="3"/>
      <c r="I220" s="21">
        <f>SUM(I218:I219)</f>
        <v>2497340779</v>
      </c>
      <c r="J220" s="3"/>
    </row>
    <row r="221" ht="12.75">
      <c r="B221" s="1"/>
    </row>
  </sheetData>
  <sheetProtection/>
  <printOptions/>
  <pageMargins left="0.75" right="0.75" top="1" bottom="1" header="0.5" footer="0.5"/>
  <pageSetup horizontalDpi="300" verticalDpi="300" orientation="landscape" paperSize="8" scale="55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9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" sqref="E2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  <col min="8" max="8" width="10.125" style="0" bestFit="1" customWidth="1"/>
  </cols>
  <sheetData>
    <row r="1" spans="1:5" ht="18">
      <c r="A1" s="2" t="s">
        <v>626</v>
      </c>
      <c r="B1" s="3"/>
      <c r="C1" s="3"/>
      <c r="D1" s="3"/>
      <c r="E1" s="3" t="s">
        <v>652</v>
      </c>
    </row>
    <row r="2" spans="1:5" ht="12.75">
      <c r="A2" s="3"/>
      <c r="B2" s="3"/>
      <c r="C2" s="3"/>
      <c r="D2" s="3"/>
      <c r="E2" s="3"/>
    </row>
    <row r="3" spans="1:5" ht="57" customHeight="1">
      <c r="A3" s="117" t="s">
        <v>631</v>
      </c>
      <c r="B3" s="118"/>
      <c r="C3" s="118"/>
      <c r="D3" s="118"/>
      <c r="E3" s="118"/>
    </row>
    <row r="4" spans="1:5" ht="12.75">
      <c r="A4" s="116"/>
      <c r="B4" s="116"/>
      <c r="C4" s="116"/>
      <c r="D4" s="116"/>
      <c r="E4" s="116"/>
    </row>
    <row r="5" spans="1:5" ht="31.5">
      <c r="A5" s="4" t="s">
        <v>0</v>
      </c>
      <c r="B5" s="35" t="s">
        <v>376</v>
      </c>
      <c r="C5" s="35" t="s">
        <v>377</v>
      </c>
      <c r="D5" s="35" t="s">
        <v>378</v>
      </c>
      <c r="E5" s="4" t="s">
        <v>336</v>
      </c>
    </row>
    <row r="6" spans="1:5" ht="12.75">
      <c r="A6" s="6" t="s">
        <v>297</v>
      </c>
      <c r="B6" s="91">
        <v>117744760</v>
      </c>
      <c r="C6" s="98"/>
      <c r="D6" s="7">
        <v>0</v>
      </c>
      <c r="E6" s="7">
        <f aca="true" t="shared" si="0" ref="E6:E13">SUM(B6:D6)</f>
        <v>117744760</v>
      </c>
    </row>
    <row r="7" spans="1:5" ht="25.5">
      <c r="A7" s="6" t="s">
        <v>298</v>
      </c>
      <c r="B7" s="91">
        <v>18163258</v>
      </c>
      <c r="C7" s="98"/>
      <c r="D7" s="7">
        <v>0</v>
      </c>
      <c r="E7" s="7">
        <f t="shared" si="0"/>
        <v>18163258</v>
      </c>
    </row>
    <row r="8" spans="1:5" ht="12.75">
      <c r="A8" s="6" t="s">
        <v>299</v>
      </c>
      <c r="B8" s="91">
        <v>309670400</v>
      </c>
      <c r="C8" s="98"/>
      <c r="D8" s="7">
        <v>0</v>
      </c>
      <c r="E8" s="7">
        <f t="shared" si="0"/>
        <v>309670400</v>
      </c>
    </row>
    <row r="9" spans="1:5" ht="12.75">
      <c r="A9" s="6" t="s">
        <v>306</v>
      </c>
      <c r="B9" s="91">
        <v>22000000</v>
      </c>
      <c r="C9" s="7">
        <v>0</v>
      </c>
      <c r="D9" s="7">
        <v>0</v>
      </c>
      <c r="E9" s="7">
        <f t="shared" si="0"/>
        <v>22000000</v>
      </c>
    </row>
    <row r="10" spans="1:5" ht="12.75">
      <c r="A10" s="6" t="s">
        <v>315</v>
      </c>
      <c r="B10" s="91">
        <v>228419164</v>
      </c>
      <c r="C10" s="7">
        <v>0</v>
      </c>
      <c r="D10" s="7">
        <v>0</v>
      </c>
      <c r="E10" s="7">
        <f t="shared" si="0"/>
        <v>228419164</v>
      </c>
    </row>
    <row r="11" spans="1:5" ht="12.75">
      <c r="A11" s="6" t="s">
        <v>317</v>
      </c>
      <c r="B11" s="91">
        <v>377333400</v>
      </c>
      <c r="C11" s="7">
        <v>0</v>
      </c>
      <c r="D11" s="7">
        <v>0</v>
      </c>
      <c r="E11" s="7">
        <f t="shared" si="0"/>
        <v>377333400</v>
      </c>
    </row>
    <row r="12" spans="1:5" ht="12.75">
      <c r="A12" s="6" t="s">
        <v>318</v>
      </c>
      <c r="B12" s="91">
        <v>62865000</v>
      </c>
      <c r="C12" s="7">
        <v>0</v>
      </c>
      <c r="D12" s="7">
        <v>0</v>
      </c>
      <c r="E12" s="7">
        <f t="shared" si="0"/>
        <v>62865000</v>
      </c>
    </row>
    <row r="13" spans="1:5" ht="12.75">
      <c r="A13" s="6" t="s">
        <v>325</v>
      </c>
      <c r="B13" s="7">
        <v>0</v>
      </c>
      <c r="C13" s="7">
        <v>0</v>
      </c>
      <c r="D13" s="7">
        <v>0</v>
      </c>
      <c r="E13" s="7">
        <f t="shared" si="0"/>
        <v>0</v>
      </c>
    </row>
    <row r="14" spans="1:5" ht="15.75">
      <c r="A14" s="13" t="s">
        <v>326</v>
      </c>
      <c r="B14" s="14">
        <f>SUM(B6:B13)</f>
        <v>1136195982</v>
      </c>
      <c r="C14" s="14">
        <f>SUM(C6:C13)</f>
        <v>0</v>
      </c>
      <c r="D14" s="14">
        <f>SUM(D6:D13)</f>
        <v>0</v>
      </c>
      <c r="E14" s="14">
        <f>SUM(E6:E13)</f>
        <v>1136195982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91"/>
      <c r="C25" s="7">
        <v>0</v>
      </c>
      <c r="D25" s="7">
        <v>0</v>
      </c>
      <c r="E25" s="7">
        <f t="shared" si="1"/>
        <v>0</v>
      </c>
    </row>
    <row r="26" spans="1:5" ht="25.5">
      <c r="A26" s="6" t="s">
        <v>263</v>
      </c>
      <c r="B26" s="91">
        <v>437044967</v>
      </c>
      <c r="C26" s="7">
        <v>0</v>
      </c>
      <c r="D26" s="7">
        <v>0</v>
      </c>
      <c r="E26" s="7">
        <f t="shared" si="1"/>
        <v>437044967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437044967</v>
      </c>
      <c r="C39" s="14">
        <f>SUM(C15:C38)</f>
        <v>0</v>
      </c>
      <c r="D39" s="14">
        <f>SUM(D15:D38)</f>
        <v>0</v>
      </c>
      <c r="E39" s="14">
        <f>SUM(E15:E38)</f>
        <v>437044967</v>
      </c>
    </row>
    <row r="40" spans="1:5" ht="21.75" customHeight="1">
      <c r="A40" s="16" t="s">
        <v>335</v>
      </c>
      <c r="B40" s="17">
        <f>SUM(B39+B14)</f>
        <v>1573240949</v>
      </c>
      <c r="C40" s="17">
        <f>SUM(C39+C14)</f>
        <v>0</v>
      </c>
      <c r="D40" s="17">
        <f>SUM(D39+D14)</f>
        <v>0</v>
      </c>
      <c r="E40" s="17">
        <f>SUM(E39+E14)</f>
        <v>1573240949</v>
      </c>
    </row>
    <row r="41" spans="1:5" ht="12.75">
      <c r="A41" s="3"/>
      <c r="B41" s="3"/>
      <c r="C41" s="3"/>
      <c r="D41" s="3"/>
      <c r="E41" s="18"/>
    </row>
    <row r="42" spans="1:5" ht="12.75">
      <c r="A42" s="3"/>
      <c r="B42" s="3"/>
      <c r="C42" s="3"/>
      <c r="D42" s="3"/>
      <c r="E42" s="18"/>
    </row>
    <row r="43" spans="1:5" ht="31.5">
      <c r="A43" s="4" t="s">
        <v>0</v>
      </c>
      <c r="B43" s="35" t="s">
        <v>376</v>
      </c>
      <c r="C43" s="35" t="s">
        <v>377</v>
      </c>
      <c r="D43" s="35" t="s">
        <v>378</v>
      </c>
      <c r="E43" s="4" t="s">
        <v>336</v>
      </c>
    </row>
    <row r="44" spans="1:5" ht="25.5">
      <c r="A44" s="6" t="s">
        <v>350</v>
      </c>
      <c r="B44" s="96">
        <v>494698243</v>
      </c>
      <c r="C44" s="36">
        <v>0</v>
      </c>
      <c r="D44" s="36">
        <v>0</v>
      </c>
      <c r="E44" s="37">
        <f aca="true" t="shared" si="2" ref="E44:E50">SUM(B44:D44)</f>
        <v>494698243</v>
      </c>
    </row>
    <row r="45" spans="1:5" ht="25.5">
      <c r="A45" s="6" t="s">
        <v>354</v>
      </c>
      <c r="B45" s="96"/>
      <c r="C45" s="36">
        <v>0</v>
      </c>
      <c r="D45" s="36">
        <v>0</v>
      </c>
      <c r="E45" s="37">
        <f t="shared" si="2"/>
        <v>0</v>
      </c>
    </row>
    <row r="46" spans="1:5" ht="12.75">
      <c r="A46" s="6" t="s">
        <v>364</v>
      </c>
      <c r="B46" s="90">
        <v>265679682</v>
      </c>
      <c r="C46" s="24">
        <v>0</v>
      </c>
      <c r="D46" s="24">
        <v>0</v>
      </c>
      <c r="E46" s="37">
        <f t="shared" si="2"/>
        <v>265679682</v>
      </c>
    </row>
    <row r="47" spans="1:8" ht="12.75">
      <c r="A47" s="6" t="s">
        <v>365</v>
      </c>
      <c r="B47" s="90">
        <v>39761000</v>
      </c>
      <c r="C47" s="85">
        <v>0</v>
      </c>
      <c r="D47" s="24">
        <v>0</v>
      </c>
      <c r="E47" s="37">
        <f t="shared" si="2"/>
        <v>39761000</v>
      </c>
      <c r="H47" s="1"/>
    </row>
    <row r="48" spans="1:5" ht="12.75">
      <c r="A48" s="6" t="s">
        <v>366</v>
      </c>
      <c r="B48" s="90">
        <v>363000000</v>
      </c>
      <c r="C48" s="24">
        <v>0</v>
      </c>
      <c r="D48" s="24">
        <v>0</v>
      </c>
      <c r="E48" s="37">
        <f t="shared" si="2"/>
        <v>363000000</v>
      </c>
    </row>
    <row r="49" spans="1:5" ht="12.75">
      <c r="A49" s="6" t="s">
        <v>369</v>
      </c>
      <c r="B49" s="96"/>
      <c r="C49" s="36">
        <v>0</v>
      </c>
      <c r="D49" s="36">
        <v>0</v>
      </c>
      <c r="E49" s="37">
        <f t="shared" si="2"/>
        <v>0</v>
      </c>
    </row>
    <row r="50" spans="1:5" ht="12.75">
      <c r="A50" s="6" t="s">
        <v>372</v>
      </c>
      <c r="B50" s="96"/>
      <c r="C50" s="36">
        <v>0</v>
      </c>
      <c r="D50" s="36">
        <v>0</v>
      </c>
      <c r="E50" s="37">
        <f t="shared" si="2"/>
        <v>0</v>
      </c>
    </row>
    <row r="51" spans="1:5" ht="16.5">
      <c r="A51" s="32" t="s">
        <v>373</v>
      </c>
      <c r="B51" s="33">
        <f>SUM(B44:B50)</f>
        <v>1163138925</v>
      </c>
      <c r="C51" s="33">
        <f>SUM(C44:C50)</f>
        <v>0</v>
      </c>
      <c r="D51" s="33">
        <f>SUM(D44:D50)</f>
        <v>0</v>
      </c>
      <c r="E51" s="33">
        <f>SUM(E44:E50)</f>
        <v>1163138925</v>
      </c>
    </row>
    <row r="52" spans="1:5" ht="25.5">
      <c r="A52" s="6" t="s">
        <v>274</v>
      </c>
      <c r="B52" s="23"/>
      <c r="C52" s="23"/>
      <c r="D52" s="23"/>
      <c r="E52" s="7">
        <v>0</v>
      </c>
    </row>
    <row r="53" spans="1:5" ht="25.5">
      <c r="A53" s="6" t="s">
        <v>275</v>
      </c>
      <c r="B53" s="23"/>
      <c r="C53" s="23"/>
      <c r="D53" s="23"/>
      <c r="E53" s="7">
        <v>0</v>
      </c>
    </row>
    <row r="54" spans="1:5" ht="25.5">
      <c r="A54" s="6" t="s">
        <v>276</v>
      </c>
      <c r="B54" s="23"/>
      <c r="C54" s="23"/>
      <c r="D54" s="23"/>
      <c r="E54" s="7">
        <v>0</v>
      </c>
    </row>
    <row r="55" spans="1:5" ht="25.5">
      <c r="A55" s="6" t="s">
        <v>399</v>
      </c>
      <c r="B55" s="96">
        <v>397502939</v>
      </c>
      <c r="C55" s="23"/>
      <c r="D55" s="23"/>
      <c r="E55" s="7">
        <v>397502939</v>
      </c>
    </row>
    <row r="56" spans="1:5" ht="25.5">
      <c r="A56" s="6" t="s">
        <v>278</v>
      </c>
      <c r="B56" s="23"/>
      <c r="C56" s="23"/>
      <c r="D56" s="23"/>
      <c r="E56" s="7">
        <v>0</v>
      </c>
    </row>
    <row r="57" spans="1:5" ht="25.5">
      <c r="A57" s="6" t="s">
        <v>279</v>
      </c>
      <c r="B57" s="23"/>
      <c r="C57" s="23"/>
      <c r="D57" s="23"/>
      <c r="E57" s="7">
        <v>0</v>
      </c>
    </row>
    <row r="58" spans="1:5" ht="25.5">
      <c r="A58" s="6" t="s">
        <v>280</v>
      </c>
      <c r="B58" s="23"/>
      <c r="C58" s="23"/>
      <c r="D58" s="23"/>
      <c r="E58" s="7">
        <v>0</v>
      </c>
    </row>
    <row r="59" spans="1:5" ht="25.5">
      <c r="A59" s="34" t="s">
        <v>281</v>
      </c>
      <c r="B59" s="96">
        <v>12599085</v>
      </c>
      <c r="C59" s="36">
        <v>0</v>
      </c>
      <c r="D59" s="36">
        <v>0</v>
      </c>
      <c r="E59" s="91">
        <v>12599085</v>
      </c>
    </row>
    <row r="60" spans="1:5" ht="25.5">
      <c r="A60" s="6" t="s">
        <v>282</v>
      </c>
      <c r="B60" s="23"/>
      <c r="C60" s="23"/>
      <c r="D60" s="23"/>
      <c r="E60" s="7">
        <v>0</v>
      </c>
    </row>
    <row r="61" spans="1:5" ht="12.75">
      <c r="A61" s="6" t="s">
        <v>283</v>
      </c>
      <c r="B61" s="23"/>
      <c r="C61" s="23"/>
      <c r="D61" s="23"/>
      <c r="E61" s="7">
        <v>0</v>
      </c>
    </row>
    <row r="62" spans="1:5" ht="25.5">
      <c r="A62" s="6" t="s">
        <v>284</v>
      </c>
      <c r="B62" s="23"/>
      <c r="C62" s="23"/>
      <c r="D62" s="23"/>
      <c r="E62" s="7">
        <v>0</v>
      </c>
    </row>
    <row r="63" spans="1:5" ht="12.75">
      <c r="A63" s="34" t="s">
        <v>285</v>
      </c>
      <c r="B63" s="23"/>
      <c r="C63" s="23"/>
      <c r="D63" s="23"/>
      <c r="E63" s="7">
        <v>0</v>
      </c>
    </row>
    <row r="64" spans="1:5" ht="12.75">
      <c r="A64" s="6" t="s">
        <v>286</v>
      </c>
      <c r="B64" s="23"/>
      <c r="C64" s="23"/>
      <c r="D64" s="23"/>
      <c r="E64" s="7">
        <v>0</v>
      </c>
    </row>
    <row r="65" spans="1:5" ht="25.5">
      <c r="A65" s="6" t="s">
        <v>287</v>
      </c>
      <c r="B65" s="23"/>
      <c r="C65" s="23"/>
      <c r="D65" s="23"/>
      <c r="E65" s="7">
        <v>0</v>
      </c>
    </row>
    <row r="66" spans="1:5" ht="25.5">
      <c r="A66" s="6" t="s">
        <v>288</v>
      </c>
      <c r="B66" s="23"/>
      <c r="C66" s="23"/>
      <c r="D66" s="23"/>
      <c r="E66" s="7">
        <v>0</v>
      </c>
    </row>
    <row r="67" spans="1:5" ht="25.5">
      <c r="A67" s="6" t="s">
        <v>289</v>
      </c>
      <c r="B67" s="23"/>
      <c r="C67" s="23"/>
      <c r="D67" s="23"/>
      <c r="E67" s="7">
        <v>0</v>
      </c>
    </row>
    <row r="68" spans="1:5" ht="25.5">
      <c r="A68" s="6" t="s">
        <v>290</v>
      </c>
      <c r="B68" s="23"/>
      <c r="C68" s="23"/>
      <c r="D68" s="23"/>
      <c r="E68" s="7">
        <v>0</v>
      </c>
    </row>
    <row r="69" spans="1:5" ht="25.5">
      <c r="A69" s="6" t="s">
        <v>291</v>
      </c>
      <c r="B69" s="23"/>
      <c r="C69" s="23"/>
      <c r="D69" s="23"/>
      <c r="E69" s="7">
        <v>0</v>
      </c>
    </row>
    <row r="70" spans="1:5" ht="12.75">
      <c r="A70" s="6" t="s">
        <v>292</v>
      </c>
      <c r="B70" s="23"/>
      <c r="C70" s="23"/>
      <c r="D70" s="23"/>
      <c r="E70" s="7">
        <v>0</v>
      </c>
    </row>
    <row r="71" spans="1:5" ht="38.25">
      <c r="A71" s="6" t="s">
        <v>293</v>
      </c>
      <c r="B71" s="23"/>
      <c r="C71" s="23"/>
      <c r="D71" s="23"/>
      <c r="E71" s="7">
        <v>0</v>
      </c>
    </row>
    <row r="72" spans="1:5" ht="25.5">
      <c r="A72" s="6" t="s">
        <v>294</v>
      </c>
      <c r="B72" s="23"/>
      <c r="C72" s="23"/>
      <c r="D72" s="23"/>
      <c r="E72" s="7">
        <v>0</v>
      </c>
    </row>
    <row r="73" spans="1:5" ht="25.5">
      <c r="A73" s="6" t="s">
        <v>295</v>
      </c>
      <c r="B73" s="23"/>
      <c r="C73" s="23"/>
      <c r="D73" s="23"/>
      <c r="E73" s="7">
        <v>0</v>
      </c>
    </row>
    <row r="74" spans="1:5" ht="12.75">
      <c r="A74" s="6" t="s">
        <v>296</v>
      </c>
      <c r="B74" s="23"/>
      <c r="C74" s="23"/>
      <c r="D74" s="23"/>
      <c r="E74" s="7">
        <v>0</v>
      </c>
    </row>
    <row r="75" spans="1:5" ht="15.75">
      <c r="A75" s="13" t="s">
        <v>374</v>
      </c>
      <c r="B75" s="38">
        <f>SUM(B52:B74)</f>
        <v>410102024</v>
      </c>
      <c r="C75" s="38">
        <f>SUM(C52:C74)</f>
        <v>0</v>
      </c>
      <c r="D75" s="38">
        <f>SUM(D52:D74)</f>
        <v>0</v>
      </c>
      <c r="E75" s="38">
        <f>SUM(E52:E74)</f>
        <v>410102024</v>
      </c>
    </row>
    <row r="76" spans="1:5" ht="16.5">
      <c r="A76" s="16" t="s">
        <v>375</v>
      </c>
      <c r="B76" s="17">
        <f>SUM(B51+B75)</f>
        <v>1573240949</v>
      </c>
      <c r="C76" s="17">
        <f>SUM(C51+C75)</f>
        <v>0</v>
      </c>
      <c r="D76" s="17">
        <f>SUM(D51+D75)</f>
        <v>0</v>
      </c>
      <c r="E76" s="17">
        <f>SUM(E51+E75)</f>
        <v>1573240949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8">
        <f>SUM(E76-E40)</f>
        <v>0</v>
      </c>
    </row>
    <row r="79" spans="1:5" ht="34.5" customHeight="1">
      <c r="A79" s="119" t="s">
        <v>379</v>
      </c>
      <c r="B79" s="120"/>
      <c r="C79" s="120"/>
      <c r="D79" s="120"/>
      <c r="E79" s="120"/>
    </row>
    <row r="80" spans="1:5" ht="12.75">
      <c r="A80" s="3"/>
      <c r="B80" s="3"/>
      <c r="C80" s="3"/>
      <c r="D80" s="3"/>
      <c r="E80" s="3"/>
    </row>
    <row r="81" spans="1:5" ht="12.75">
      <c r="A81" s="3" t="s">
        <v>381</v>
      </c>
      <c r="B81" s="19">
        <f>SUM(E44+E46+E47+E49)</f>
        <v>800138925</v>
      </c>
      <c r="C81" s="3"/>
      <c r="D81" s="39" t="s">
        <v>384</v>
      </c>
      <c r="E81" s="40">
        <f>SUM(B81+B85)</f>
        <v>1163138925</v>
      </c>
    </row>
    <row r="82" spans="1:5" ht="12.75">
      <c r="A82" s="3" t="s">
        <v>380</v>
      </c>
      <c r="B82" s="19">
        <f>SUM(E6+E7+E8+E9+E10)</f>
        <v>695997582</v>
      </c>
      <c r="C82" s="3"/>
      <c r="D82" s="41" t="s">
        <v>385</v>
      </c>
      <c r="E82" s="42">
        <f>SUM(E75)</f>
        <v>410102024</v>
      </c>
    </row>
    <row r="83" spans="1:5" ht="12.75">
      <c r="A83" s="43" t="s">
        <v>388</v>
      </c>
      <c r="B83" s="44">
        <f>SUM(B81-B82)</f>
        <v>104141343</v>
      </c>
      <c r="C83" s="3"/>
      <c r="D83" s="45" t="s">
        <v>397</v>
      </c>
      <c r="E83" s="46">
        <f>SUM(E81:E82)</f>
        <v>1573240949</v>
      </c>
    </row>
    <row r="84" spans="1:5" ht="12.75">
      <c r="A84" s="3"/>
      <c r="B84" s="3"/>
      <c r="C84" s="3"/>
      <c r="D84" s="41"/>
      <c r="E84" s="42"/>
    </row>
    <row r="85" spans="1:5" ht="12.75">
      <c r="A85" s="3" t="s">
        <v>382</v>
      </c>
      <c r="B85" s="19">
        <f>SUM(E45+E48+E50)</f>
        <v>363000000</v>
      </c>
      <c r="C85" s="3"/>
      <c r="D85" s="41" t="s">
        <v>386</v>
      </c>
      <c r="E85" s="42">
        <f>SUM(B82+B86)</f>
        <v>1136195982</v>
      </c>
    </row>
    <row r="86" spans="1:5" ht="12.75">
      <c r="A86" s="3" t="s">
        <v>383</v>
      </c>
      <c r="B86" s="19">
        <f>SUM(E11+E12)</f>
        <v>440198400</v>
      </c>
      <c r="C86" s="3"/>
      <c r="D86" s="41" t="s">
        <v>387</v>
      </c>
      <c r="E86" s="42">
        <f>SUM(E39)</f>
        <v>437044967</v>
      </c>
    </row>
    <row r="87" spans="1:5" ht="12.75">
      <c r="A87" s="43" t="s">
        <v>389</v>
      </c>
      <c r="B87" s="44">
        <f>SUM(B85-B86)</f>
        <v>-77198400</v>
      </c>
      <c r="C87" s="3"/>
      <c r="D87" s="47" t="s">
        <v>398</v>
      </c>
      <c r="E87" s="48">
        <f>SUM(E84:E86)</f>
        <v>1573240949</v>
      </c>
    </row>
    <row r="88" spans="1:5" ht="12.75">
      <c r="A88" s="49" t="s">
        <v>390</v>
      </c>
      <c r="B88" s="50">
        <f>SUM(B83+B87)</f>
        <v>26942943</v>
      </c>
      <c r="C88" s="3"/>
      <c r="D88" s="3"/>
      <c r="E88" s="19"/>
    </row>
    <row r="89" spans="1:5" ht="12.75">
      <c r="A89" s="3"/>
      <c r="B89" s="3"/>
      <c r="C89" s="3"/>
      <c r="D89" s="3"/>
      <c r="E89" s="3"/>
    </row>
    <row r="90" spans="1:5" ht="12.75">
      <c r="A90" s="3" t="s">
        <v>391</v>
      </c>
      <c r="B90" s="19">
        <f>SUM(E75)</f>
        <v>410102024</v>
      </c>
      <c r="C90" s="3"/>
      <c r="D90" s="3"/>
      <c r="E90" s="3"/>
    </row>
    <row r="91" spans="1:5" ht="12.75">
      <c r="A91" s="3" t="s">
        <v>391</v>
      </c>
      <c r="B91" s="19">
        <f>SUM(E39)</f>
        <v>437044967</v>
      </c>
      <c r="C91" s="3"/>
      <c r="D91" s="3"/>
      <c r="E91" s="3"/>
    </row>
    <row r="92" spans="1:5" ht="12.75">
      <c r="A92" s="49" t="s">
        <v>392</v>
      </c>
      <c r="B92" s="50">
        <f>SUM(B90-B91)</f>
        <v>-26942943</v>
      </c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</sheetData>
  <sheetProtection/>
  <mergeCells count="3">
    <mergeCell ref="A4:E4"/>
    <mergeCell ref="A3:E3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0"/>
  <sheetViews>
    <sheetView zoomScalePageLayoutView="0" workbookViewId="0" topLeftCell="A1">
      <pane xSplit="1" ySplit="5" topLeftCell="B6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" sqref="E2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626</v>
      </c>
      <c r="B1" s="3"/>
      <c r="C1" s="3"/>
      <c r="D1" s="3"/>
      <c r="E1" s="3" t="s">
        <v>653</v>
      </c>
    </row>
    <row r="2" spans="1:5" ht="12.75">
      <c r="A2" s="3"/>
      <c r="B2" s="3"/>
      <c r="C2" s="3"/>
      <c r="D2" s="3"/>
      <c r="E2" s="3"/>
    </row>
    <row r="3" spans="1:5" ht="57" customHeight="1">
      <c r="A3" s="117" t="s">
        <v>629</v>
      </c>
      <c r="B3" s="118"/>
      <c r="C3" s="118"/>
      <c r="D3" s="118"/>
      <c r="E3" s="118"/>
    </row>
    <row r="4" spans="1:5" ht="12.75">
      <c r="A4" s="116"/>
      <c r="B4" s="116"/>
      <c r="C4" s="116"/>
      <c r="D4" s="116"/>
      <c r="E4" s="116"/>
    </row>
    <row r="5" spans="1:5" ht="31.5">
      <c r="A5" s="4" t="s">
        <v>0</v>
      </c>
      <c r="B5" s="35" t="s">
        <v>376</v>
      </c>
      <c r="C5" s="35" t="s">
        <v>377</v>
      </c>
      <c r="D5" s="35" t="s">
        <v>378</v>
      </c>
      <c r="E5" s="4" t="s">
        <v>337</v>
      </c>
    </row>
    <row r="6" spans="1:5" ht="12.75">
      <c r="A6" s="6" t="s">
        <v>297</v>
      </c>
      <c r="B6" s="7">
        <v>97889355</v>
      </c>
      <c r="C6" s="7">
        <v>0</v>
      </c>
      <c r="D6" s="7">
        <v>0</v>
      </c>
      <c r="E6" s="7">
        <f aca="true" t="shared" si="0" ref="E6:E13">SUM(B6:D6)</f>
        <v>97889355</v>
      </c>
    </row>
    <row r="7" spans="1:5" ht="25.5">
      <c r="A7" s="6" t="s">
        <v>298</v>
      </c>
      <c r="B7" s="7">
        <v>15172850</v>
      </c>
      <c r="C7" s="7"/>
      <c r="D7" s="86"/>
      <c r="E7" s="7">
        <f t="shared" si="0"/>
        <v>15172850</v>
      </c>
    </row>
    <row r="8" spans="1:5" ht="12.75">
      <c r="A8" s="6" t="s">
        <v>299</v>
      </c>
      <c r="B8" s="7">
        <v>10882000</v>
      </c>
      <c r="C8" s="7">
        <v>0</v>
      </c>
      <c r="D8" s="7">
        <v>0</v>
      </c>
      <c r="E8" s="7">
        <f t="shared" si="0"/>
        <v>10882000</v>
      </c>
    </row>
    <row r="9" spans="1:5" ht="12.75">
      <c r="A9" s="6" t="s">
        <v>306</v>
      </c>
      <c r="B9" s="51">
        <v>0</v>
      </c>
      <c r="C9" s="51">
        <v>0</v>
      </c>
      <c r="D9" s="51">
        <v>0</v>
      </c>
      <c r="E9" s="7">
        <f t="shared" si="0"/>
        <v>0</v>
      </c>
    </row>
    <row r="10" spans="1:5" ht="12.75">
      <c r="A10" s="6" t="s">
        <v>315</v>
      </c>
      <c r="B10" s="7">
        <v>0</v>
      </c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381000</v>
      </c>
      <c r="C11" s="7">
        <v>0</v>
      </c>
      <c r="D11" s="7">
        <v>0</v>
      </c>
      <c r="E11" s="7">
        <f t="shared" si="0"/>
        <v>381000</v>
      </c>
    </row>
    <row r="12" spans="1:5" ht="12.75">
      <c r="A12" s="6" t="s">
        <v>318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52">
        <v>0</v>
      </c>
      <c r="C13" s="52">
        <v>0</v>
      </c>
      <c r="D13" s="52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124325205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124325205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6" t="s">
        <v>335</v>
      </c>
      <c r="B40" s="17">
        <f>SUM(B39+B14)</f>
        <v>124325205</v>
      </c>
      <c r="C40" s="17">
        <f>SUM(C39+C14)</f>
        <v>0</v>
      </c>
      <c r="D40" s="17">
        <f>SUM(D39+D14)</f>
        <v>0</v>
      </c>
      <c r="E40" s="17">
        <f>SUM(E39+E14)</f>
        <v>124325205</v>
      </c>
    </row>
    <row r="41" spans="1:5" ht="12.75">
      <c r="A41" s="3"/>
      <c r="B41" s="3"/>
      <c r="C41" s="3"/>
      <c r="D41" s="3"/>
      <c r="E41" s="18"/>
    </row>
    <row r="42" spans="1:5" ht="12.75">
      <c r="A42" s="3"/>
      <c r="B42" s="3"/>
      <c r="C42" s="3"/>
      <c r="D42" s="3"/>
      <c r="E42" s="18"/>
    </row>
    <row r="43" spans="1:5" ht="31.5">
      <c r="A43" s="4" t="s">
        <v>0</v>
      </c>
      <c r="B43" s="35" t="s">
        <v>376</v>
      </c>
      <c r="C43" s="35" t="s">
        <v>377</v>
      </c>
      <c r="D43" s="35" t="s">
        <v>378</v>
      </c>
      <c r="E43" s="4" t="s">
        <v>337</v>
      </c>
    </row>
    <row r="44" spans="1:5" ht="31.5">
      <c r="A44" s="8" t="s">
        <v>350</v>
      </c>
      <c r="B44" s="53">
        <v>0</v>
      </c>
      <c r="C44" s="53">
        <v>0</v>
      </c>
      <c r="D44" s="53">
        <v>0</v>
      </c>
      <c r="E44" s="54">
        <f aca="true" t="shared" si="2" ref="E44:E50">SUM(B44:D44)</f>
        <v>0</v>
      </c>
    </row>
    <row r="45" spans="1:5" ht="31.5">
      <c r="A45" s="8" t="s">
        <v>354</v>
      </c>
      <c r="B45" s="53">
        <v>0</v>
      </c>
      <c r="C45" s="53">
        <v>0</v>
      </c>
      <c r="D45" s="53">
        <v>0</v>
      </c>
      <c r="E45" s="54">
        <f t="shared" si="2"/>
        <v>0</v>
      </c>
    </row>
    <row r="46" spans="1:5" ht="15.75">
      <c r="A46" s="8" t="s">
        <v>364</v>
      </c>
      <c r="B46" s="53">
        <v>0</v>
      </c>
      <c r="C46" s="53">
        <v>0</v>
      </c>
      <c r="D46" s="53">
        <v>0</v>
      </c>
      <c r="E46" s="54">
        <f t="shared" si="2"/>
        <v>0</v>
      </c>
    </row>
    <row r="47" spans="1:5" ht="15.75">
      <c r="A47" s="8" t="s">
        <v>365</v>
      </c>
      <c r="B47" s="87">
        <v>1200000</v>
      </c>
      <c r="C47" s="87">
        <v>0</v>
      </c>
      <c r="D47" s="87"/>
      <c r="E47" s="54">
        <f t="shared" si="2"/>
        <v>1200000</v>
      </c>
    </row>
    <row r="48" spans="1:5" ht="15.75">
      <c r="A48" s="8" t="s">
        <v>366</v>
      </c>
      <c r="B48" s="53">
        <v>0</v>
      </c>
      <c r="C48" s="53">
        <v>0</v>
      </c>
      <c r="D48" s="53">
        <v>0</v>
      </c>
      <c r="E48" s="54">
        <f t="shared" si="2"/>
        <v>0</v>
      </c>
    </row>
    <row r="49" spans="1:5" ht="31.5">
      <c r="A49" s="8" t="s">
        <v>369</v>
      </c>
      <c r="B49" s="53">
        <v>0</v>
      </c>
      <c r="C49" s="53">
        <v>0</v>
      </c>
      <c r="D49" s="53">
        <v>0</v>
      </c>
      <c r="E49" s="54">
        <f t="shared" si="2"/>
        <v>0</v>
      </c>
    </row>
    <row r="50" spans="1:5" ht="31.5">
      <c r="A50" s="8" t="s">
        <v>372</v>
      </c>
      <c r="B50" s="53">
        <v>0</v>
      </c>
      <c r="C50" s="53">
        <v>0</v>
      </c>
      <c r="D50" s="53">
        <v>0</v>
      </c>
      <c r="E50" s="54">
        <f t="shared" si="2"/>
        <v>0</v>
      </c>
    </row>
    <row r="51" spans="1:5" ht="16.5">
      <c r="A51" s="32" t="s">
        <v>373</v>
      </c>
      <c r="B51" s="33">
        <f>SUM(B44+B45+B46+B47+B48+B49+B50)</f>
        <v>1200000</v>
      </c>
      <c r="C51" s="33">
        <f>SUM(C44+C45+C46+C47+C48+C49+C50)</f>
        <v>0</v>
      </c>
      <c r="D51" s="33">
        <f>SUM(D44+D45+D46+D47+D48+D49+D50)</f>
        <v>0</v>
      </c>
      <c r="E51" s="33">
        <f>SUM(E44+E45+E46+E47+E48+E49+E50)</f>
        <v>1200000</v>
      </c>
    </row>
    <row r="52" spans="1:5" ht="25.5">
      <c r="A52" s="6" t="s">
        <v>274</v>
      </c>
      <c r="B52" s="23"/>
      <c r="C52" s="23"/>
      <c r="D52" s="23"/>
      <c r="E52" s="7">
        <f>SUM(B52:D52)</f>
        <v>0</v>
      </c>
    </row>
    <row r="53" spans="1:5" ht="25.5">
      <c r="A53" s="6" t="s">
        <v>275</v>
      </c>
      <c r="B53" s="23"/>
      <c r="C53" s="23"/>
      <c r="D53" s="23"/>
      <c r="E53" s="7">
        <f aca="true" t="shared" si="3" ref="E53:E74">SUM(B53:D53)</f>
        <v>0</v>
      </c>
    </row>
    <row r="54" spans="1:5" ht="25.5">
      <c r="A54" s="6" t="s">
        <v>276</v>
      </c>
      <c r="B54" s="23"/>
      <c r="C54" s="23"/>
      <c r="D54" s="23"/>
      <c r="E54" s="7">
        <f t="shared" si="3"/>
        <v>0</v>
      </c>
    </row>
    <row r="55" spans="1:5" ht="25.5">
      <c r="A55" s="6" t="s">
        <v>277</v>
      </c>
      <c r="B55" s="23"/>
      <c r="C55" s="23"/>
      <c r="D55" s="23"/>
      <c r="E55" s="7">
        <f t="shared" si="3"/>
        <v>0</v>
      </c>
    </row>
    <row r="56" spans="1:5" ht="25.5">
      <c r="A56" s="6" t="s">
        <v>278</v>
      </c>
      <c r="B56" s="23"/>
      <c r="C56" s="23"/>
      <c r="D56" s="23"/>
      <c r="E56" s="7">
        <f t="shared" si="3"/>
        <v>0</v>
      </c>
    </row>
    <row r="57" spans="1:5" ht="25.5">
      <c r="A57" s="6" t="s">
        <v>279</v>
      </c>
      <c r="B57" s="23"/>
      <c r="C57" s="23"/>
      <c r="D57" s="23"/>
      <c r="E57" s="7">
        <f t="shared" si="3"/>
        <v>0</v>
      </c>
    </row>
    <row r="58" spans="1:5" ht="25.5">
      <c r="A58" s="6" t="s">
        <v>280</v>
      </c>
      <c r="B58" s="23"/>
      <c r="C58" s="23"/>
      <c r="D58" s="23"/>
      <c r="E58" s="7">
        <f t="shared" si="3"/>
        <v>0</v>
      </c>
    </row>
    <row r="59" spans="1:5" ht="25.5">
      <c r="A59" s="34" t="s">
        <v>281</v>
      </c>
      <c r="B59" s="90">
        <v>5640215</v>
      </c>
      <c r="C59" s="24"/>
      <c r="D59" s="24"/>
      <c r="E59" s="7">
        <f t="shared" si="3"/>
        <v>5640215</v>
      </c>
    </row>
    <row r="60" spans="1:5" ht="25.5">
      <c r="A60" s="6" t="s">
        <v>282</v>
      </c>
      <c r="B60" s="24"/>
      <c r="C60" s="24"/>
      <c r="D60" s="24"/>
      <c r="E60" s="7">
        <f t="shared" si="3"/>
        <v>0</v>
      </c>
    </row>
    <row r="61" spans="1:5" ht="12.75">
      <c r="A61" s="6" t="s">
        <v>283</v>
      </c>
      <c r="B61" s="24"/>
      <c r="C61" s="24"/>
      <c r="D61" s="24"/>
      <c r="E61" s="7">
        <f t="shared" si="3"/>
        <v>0</v>
      </c>
    </row>
    <row r="62" spans="1:5" ht="25.5">
      <c r="A62" s="6" t="s">
        <v>284</v>
      </c>
      <c r="B62" s="24"/>
      <c r="C62" s="24"/>
      <c r="D62" s="24"/>
      <c r="E62" s="7">
        <f t="shared" si="3"/>
        <v>0</v>
      </c>
    </row>
    <row r="63" spans="1:5" ht="12.75">
      <c r="A63" s="34" t="s">
        <v>285</v>
      </c>
      <c r="B63" s="79">
        <v>117484990</v>
      </c>
      <c r="C63" s="24"/>
      <c r="D63" s="24"/>
      <c r="E63" s="7">
        <f t="shared" si="3"/>
        <v>117484990</v>
      </c>
    </row>
    <row r="64" spans="1:5" ht="12.75">
      <c r="A64" s="6" t="s">
        <v>286</v>
      </c>
      <c r="B64" s="23"/>
      <c r="C64" s="23"/>
      <c r="D64" s="23"/>
      <c r="E64" s="7">
        <f t="shared" si="3"/>
        <v>0</v>
      </c>
    </row>
    <row r="65" spans="1:5" ht="25.5">
      <c r="A65" s="6" t="s">
        <v>287</v>
      </c>
      <c r="B65" s="23"/>
      <c r="C65" s="23"/>
      <c r="D65" s="23"/>
      <c r="E65" s="7">
        <f t="shared" si="3"/>
        <v>0</v>
      </c>
    </row>
    <row r="66" spans="1:5" ht="25.5">
      <c r="A66" s="6" t="s">
        <v>288</v>
      </c>
      <c r="B66" s="23"/>
      <c r="C66" s="23"/>
      <c r="D66" s="23"/>
      <c r="E66" s="7">
        <f t="shared" si="3"/>
        <v>0</v>
      </c>
    </row>
    <row r="67" spans="1:5" ht="25.5">
      <c r="A67" s="6" t="s">
        <v>289</v>
      </c>
      <c r="B67" s="23"/>
      <c r="C67" s="23"/>
      <c r="D67" s="23"/>
      <c r="E67" s="7">
        <f t="shared" si="3"/>
        <v>0</v>
      </c>
    </row>
    <row r="68" spans="1:5" ht="25.5">
      <c r="A68" s="6" t="s">
        <v>290</v>
      </c>
      <c r="B68" s="23"/>
      <c r="C68" s="23"/>
      <c r="D68" s="23"/>
      <c r="E68" s="7">
        <f t="shared" si="3"/>
        <v>0</v>
      </c>
    </row>
    <row r="69" spans="1:5" ht="25.5">
      <c r="A69" s="6" t="s">
        <v>291</v>
      </c>
      <c r="B69" s="23"/>
      <c r="C69" s="23"/>
      <c r="D69" s="23"/>
      <c r="E69" s="7">
        <f t="shared" si="3"/>
        <v>0</v>
      </c>
    </row>
    <row r="70" spans="1:5" ht="12.75">
      <c r="A70" s="6" t="s">
        <v>292</v>
      </c>
      <c r="B70" s="23"/>
      <c r="C70" s="23"/>
      <c r="D70" s="23"/>
      <c r="E70" s="7">
        <f t="shared" si="3"/>
        <v>0</v>
      </c>
    </row>
    <row r="71" spans="1:5" ht="38.25">
      <c r="A71" s="6" t="s">
        <v>293</v>
      </c>
      <c r="B71" s="23"/>
      <c r="C71" s="23"/>
      <c r="D71" s="23"/>
      <c r="E71" s="7">
        <f t="shared" si="3"/>
        <v>0</v>
      </c>
    </row>
    <row r="72" spans="1:5" ht="25.5">
      <c r="A72" s="6" t="s">
        <v>294</v>
      </c>
      <c r="B72" s="23"/>
      <c r="C72" s="23"/>
      <c r="D72" s="23"/>
      <c r="E72" s="7">
        <f t="shared" si="3"/>
        <v>0</v>
      </c>
    </row>
    <row r="73" spans="1:5" ht="25.5">
      <c r="A73" s="6" t="s">
        <v>295</v>
      </c>
      <c r="B73" s="23"/>
      <c r="C73" s="23"/>
      <c r="D73" s="23"/>
      <c r="E73" s="7">
        <f t="shared" si="3"/>
        <v>0</v>
      </c>
    </row>
    <row r="74" spans="1:5" ht="12.75">
      <c r="A74" s="6" t="s">
        <v>296</v>
      </c>
      <c r="B74" s="23"/>
      <c r="C74" s="23"/>
      <c r="D74" s="23"/>
      <c r="E74" s="7">
        <f t="shared" si="3"/>
        <v>0</v>
      </c>
    </row>
    <row r="75" spans="1:5" ht="15.75">
      <c r="A75" s="13" t="s">
        <v>374</v>
      </c>
      <c r="B75" s="14">
        <f>SUM(B52:B74)</f>
        <v>123125205</v>
      </c>
      <c r="C75" s="14">
        <f>SUM(C52:C74)</f>
        <v>0</v>
      </c>
      <c r="D75" s="14">
        <f>SUM(D52:D74)</f>
        <v>0</v>
      </c>
      <c r="E75" s="14">
        <f>SUM(E52:E74)</f>
        <v>123125205</v>
      </c>
    </row>
    <row r="76" spans="1:5" ht="16.5">
      <c r="A76" s="16" t="s">
        <v>375</v>
      </c>
      <c r="B76" s="17">
        <f>SUM(B51+B75)</f>
        <v>124325205</v>
      </c>
      <c r="C76" s="17">
        <f>SUM(C51+C75)</f>
        <v>0</v>
      </c>
      <c r="D76" s="17">
        <f>SUM(D51+D75)</f>
        <v>0</v>
      </c>
      <c r="E76" s="17">
        <f>SUM(E51+E75)</f>
        <v>124325205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8">
        <f>SUM(E76-E40)</f>
        <v>0</v>
      </c>
    </row>
    <row r="79" spans="1:5" ht="34.5" customHeight="1">
      <c r="A79" s="119" t="s">
        <v>379</v>
      </c>
      <c r="B79" s="120"/>
      <c r="C79" s="120"/>
      <c r="D79" s="120"/>
      <c r="E79" s="120"/>
    </row>
    <row r="80" spans="1:5" ht="12.75">
      <c r="A80" s="3"/>
      <c r="B80" s="3"/>
      <c r="C80" s="3"/>
      <c r="D80" s="3"/>
      <c r="E80" s="3"/>
    </row>
    <row r="81" spans="1:5" ht="12.75">
      <c r="A81" s="3" t="s">
        <v>381</v>
      </c>
      <c r="B81" s="19">
        <f>SUM(E44+E46+E47+E49)</f>
        <v>1200000</v>
      </c>
      <c r="C81" s="3"/>
      <c r="D81" s="39" t="s">
        <v>384</v>
      </c>
      <c r="E81" s="40">
        <f>SUM(B81+B85)</f>
        <v>1200000</v>
      </c>
    </row>
    <row r="82" spans="1:5" ht="12.75">
      <c r="A82" s="3" t="s">
        <v>380</v>
      </c>
      <c r="B82" s="19">
        <f>SUM(E6+E7+E8+E9+E10)</f>
        <v>123944205</v>
      </c>
      <c r="C82" s="3"/>
      <c r="D82" s="41" t="s">
        <v>385</v>
      </c>
      <c r="E82" s="42">
        <f>SUM(E75)</f>
        <v>123125205</v>
      </c>
    </row>
    <row r="83" spans="1:5" ht="12.75">
      <c r="A83" s="43" t="s">
        <v>388</v>
      </c>
      <c r="B83" s="44">
        <f>SUM(B81-B82)</f>
        <v>-122744205</v>
      </c>
      <c r="C83" s="3"/>
      <c r="D83" s="45" t="s">
        <v>397</v>
      </c>
      <c r="E83" s="46">
        <f>SUM(E81:E82)</f>
        <v>124325205</v>
      </c>
    </row>
    <row r="84" spans="1:5" ht="12.75">
      <c r="A84" s="3"/>
      <c r="B84" s="3"/>
      <c r="C84" s="3"/>
      <c r="D84" s="41"/>
      <c r="E84" s="42"/>
    </row>
    <row r="85" spans="1:5" ht="12.75">
      <c r="A85" s="3" t="s">
        <v>382</v>
      </c>
      <c r="B85" s="19">
        <f>SUM(E45+E48+E50)</f>
        <v>0</v>
      </c>
      <c r="C85" s="3"/>
      <c r="D85" s="41" t="s">
        <v>386</v>
      </c>
      <c r="E85" s="42">
        <f>SUM(B82+B86)</f>
        <v>124325205</v>
      </c>
    </row>
    <row r="86" spans="1:5" ht="12.75">
      <c r="A86" s="3" t="s">
        <v>383</v>
      </c>
      <c r="B86" s="19">
        <f>SUM(E11+E12)</f>
        <v>381000</v>
      </c>
      <c r="C86" s="3"/>
      <c r="D86" s="41" t="s">
        <v>387</v>
      </c>
      <c r="E86" s="42">
        <f>SUM(E39)</f>
        <v>0</v>
      </c>
    </row>
    <row r="87" spans="1:5" ht="12.75">
      <c r="A87" s="43" t="s">
        <v>389</v>
      </c>
      <c r="B87" s="44">
        <f>SUM(B85-B86)</f>
        <v>-381000</v>
      </c>
      <c r="C87" s="3"/>
      <c r="D87" s="47" t="s">
        <v>398</v>
      </c>
      <c r="E87" s="48">
        <f>SUM(E84:E86)</f>
        <v>124325205</v>
      </c>
    </row>
    <row r="88" spans="1:5" ht="12.75">
      <c r="A88" s="49" t="s">
        <v>390</v>
      </c>
      <c r="B88" s="50">
        <f>SUM(B83+B87)</f>
        <v>-123125205</v>
      </c>
      <c r="C88" s="3"/>
      <c r="D88" s="3"/>
      <c r="E88" s="19"/>
    </row>
    <row r="89" spans="1:5" ht="12.75">
      <c r="A89" s="3"/>
      <c r="B89" s="3"/>
      <c r="C89" s="3"/>
      <c r="D89" s="3"/>
      <c r="E89" s="3"/>
    </row>
    <row r="90" spans="1:5" ht="12.75">
      <c r="A90" s="3" t="s">
        <v>391</v>
      </c>
      <c r="B90" s="19">
        <f>SUM(E75)</f>
        <v>123125205</v>
      </c>
      <c r="C90" s="3"/>
      <c r="D90" s="3"/>
      <c r="E90" s="3"/>
    </row>
    <row r="91" spans="1:5" ht="12.75">
      <c r="A91" s="3" t="s">
        <v>391</v>
      </c>
      <c r="B91" s="19">
        <f>SUM(E39)</f>
        <v>0</v>
      </c>
      <c r="C91" s="3"/>
      <c r="D91" s="3"/>
      <c r="E91" s="3"/>
    </row>
    <row r="92" spans="1:5" ht="12.75">
      <c r="A92" s="49" t="s">
        <v>392</v>
      </c>
      <c r="B92" s="50">
        <f>SUM(B90-B91)</f>
        <v>123125205</v>
      </c>
      <c r="C92" s="3"/>
      <c r="D92" s="3"/>
      <c r="E92" s="3"/>
    </row>
    <row r="93" spans="1:5" ht="12.75">
      <c r="A93" s="3"/>
      <c r="B93" s="19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64" r:id="rId1"/>
  <headerFooter alignWithMargins="0">
    <oddHeader>&amp;L&amp;C&amp;RÉrték típus: Forint</oddHeader>
    <oddFooter>&amp;LAdatellenőrző kód: 5a-1-1c-27f46-1d-806149-7db-5-1340-f3b18-132c&amp;C&amp;R</oddFooter>
  </headerFooter>
  <rowBreaks count="1" manualBreakCount="1">
    <brk id="41" max="4" man="1"/>
  </rowBreaks>
  <colBreaks count="1" manualBreakCount="1">
    <brk id="5" max="9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95"/>
  <sheetViews>
    <sheetView zoomScalePageLayoutView="0" workbookViewId="0" topLeftCell="A1">
      <pane xSplit="1" ySplit="5" topLeftCell="B6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" sqref="E2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626</v>
      </c>
      <c r="B1" s="3"/>
      <c r="C1" s="3"/>
      <c r="D1" s="3"/>
      <c r="E1" s="3" t="s">
        <v>654</v>
      </c>
    </row>
    <row r="2" spans="1:5" ht="12.75">
      <c r="A2" s="3"/>
      <c r="B2" s="3"/>
      <c r="C2" s="3"/>
      <c r="D2" s="3"/>
      <c r="E2" s="3"/>
    </row>
    <row r="3" spans="1:5" ht="57" customHeight="1">
      <c r="A3" s="117" t="s">
        <v>643</v>
      </c>
      <c r="B3" s="118"/>
      <c r="C3" s="118"/>
      <c r="D3" s="118"/>
      <c r="E3" s="118"/>
    </row>
    <row r="4" spans="1:5" ht="12.75">
      <c r="A4" s="116"/>
      <c r="B4" s="116"/>
      <c r="C4" s="116"/>
      <c r="D4" s="116"/>
      <c r="E4" s="116"/>
    </row>
    <row r="5" spans="1:5" ht="31.5">
      <c r="A5" s="4" t="s">
        <v>0</v>
      </c>
      <c r="B5" s="35" t="s">
        <v>376</v>
      </c>
      <c r="C5" s="35" t="s">
        <v>377</v>
      </c>
      <c r="D5" s="35" t="s">
        <v>378</v>
      </c>
      <c r="E5" s="35" t="s">
        <v>338</v>
      </c>
    </row>
    <row r="6" spans="1:5" ht="12.75">
      <c r="A6" s="6" t="s">
        <v>297</v>
      </c>
      <c r="B6" s="7">
        <v>165449507</v>
      </c>
      <c r="C6" s="7">
        <v>0</v>
      </c>
      <c r="D6" s="7">
        <v>0</v>
      </c>
      <c r="E6" s="7">
        <f aca="true" t="shared" si="0" ref="E6:E13">SUM(B6:D6)</f>
        <v>165449507</v>
      </c>
    </row>
    <row r="7" spans="1:5" ht="25.5">
      <c r="A7" s="6" t="s">
        <v>298</v>
      </c>
      <c r="B7" s="7">
        <v>25644673</v>
      </c>
      <c r="C7" s="7"/>
      <c r="D7" s="7">
        <v>0</v>
      </c>
      <c r="E7" s="7">
        <f t="shared" si="0"/>
        <v>25644673</v>
      </c>
    </row>
    <row r="8" spans="1:5" ht="12.75">
      <c r="A8" s="6" t="s">
        <v>299</v>
      </c>
      <c r="B8" s="7">
        <v>33526665</v>
      </c>
      <c r="C8" s="7">
        <v>0</v>
      </c>
      <c r="D8" s="7">
        <v>0</v>
      </c>
      <c r="E8" s="7">
        <f t="shared" si="0"/>
        <v>33526665</v>
      </c>
    </row>
    <row r="9" spans="1:5" ht="12.75">
      <c r="A9" s="6" t="s">
        <v>306</v>
      </c>
      <c r="B9" s="51">
        <v>0</v>
      </c>
      <c r="C9" s="51">
        <v>0</v>
      </c>
      <c r="D9" s="51">
        <v>0</v>
      </c>
      <c r="E9" s="7">
        <f t="shared" si="0"/>
        <v>0</v>
      </c>
    </row>
    <row r="10" spans="1:5" ht="12.75">
      <c r="A10" s="6" t="s">
        <v>315</v>
      </c>
      <c r="B10" s="7">
        <v>0</v>
      </c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635000</v>
      </c>
      <c r="C11" s="7">
        <v>0</v>
      </c>
      <c r="D11" s="7">
        <v>0</v>
      </c>
      <c r="E11" s="7">
        <f t="shared" si="0"/>
        <v>635000</v>
      </c>
    </row>
    <row r="12" spans="1:5" ht="12.75">
      <c r="A12" s="6" t="s">
        <v>318</v>
      </c>
      <c r="B12" s="7">
        <v>635000</v>
      </c>
      <c r="C12" s="7">
        <v>0</v>
      </c>
      <c r="D12" s="7">
        <v>0</v>
      </c>
      <c r="E12" s="7">
        <f t="shared" si="0"/>
        <v>635000</v>
      </c>
    </row>
    <row r="13" spans="1:5" ht="12.75">
      <c r="A13" s="6" t="s">
        <v>325</v>
      </c>
      <c r="B13" s="52">
        <v>0</v>
      </c>
      <c r="C13" s="52">
        <v>0</v>
      </c>
      <c r="D13" s="52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225890845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225890845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6" t="s">
        <v>335</v>
      </c>
      <c r="B40" s="17">
        <f>SUM(B39+B14)</f>
        <v>225890845</v>
      </c>
      <c r="C40" s="17">
        <f>SUM(C39+C14)</f>
        <v>0</v>
      </c>
      <c r="D40" s="17">
        <f>SUM(D39+D14)</f>
        <v>0</v>
      </c>
      <c r="E40" s="17">
        <f>SUM(E39+E14)</f>
        <v>225890845</v>
      </c>
    </row>
    <row r="41" spans="1:5" ht="12.75">
      <c r="A41" s="3"/>
      <c r="B41" s="3"/>
      <c r="C41" s="3"/>
      <c r="D41" s="3"/>
      <c r="E41" s="18"/>
    </row>
    <row r="42" spans="1:5" ht="12.75">
      <c r="A42" s="3"/>
      <c r="B42" s="3"/>
      <c r="C42" s="3"/>
      <c r="D42" s="3"/>
      <c r="E42" s="18"/>
    </row>
    <row r="43" spans="1:5" ht="31.5">
      <c r="A43" s="4" t="s">
        <v>0</v>
      </c>
      <c r="B43" s="35" t="s">
        <v>376</v>
      </c>
      <c r="C43" s="35" t="s">
        <v>377</v>
      </c>
      <c r="D43" s="35" t="s">
        <v>378</v>
      </c>
      <c r="E43" s="35" t="s">
        <v>338</v>
      </c>
    </row>
    <row r="44" spans="1:5" ht="31.5">
      <c r="A44" s="8" t="s">
        <v>350</v>
      </c>
      <c r="B44" s="53">
        <v>0</v>
      </c>
      <c r="C44" s="53">
        <v>0</v>
      </c>
      <c r="D44" s="53">
        <v>0</v>
      </c>
      <c r="E44" s="54">
        <f aca="true" t="shared" si="2" ref="E44:E50">SUM(B44:D44)</f>
        <v>0</v>
      </c>
    </row>
    <row r="45" spans="1:5" ht="31.5">
      <c r="A45" s="8" t="s">
        <v>354</v>
      </c>
      <c r="B45" s="53">
        <v>0</v>
      </c>
      <c r="C45" s="53">
        <v>0</v>
      </c>
      <c r="D45" s="53">
        <v>0</v>
      </c>
      <c r="E45" s="54">
        <f t="shared" si="2"/>
        <v>0</v>
      </c>
    </row>
    <row r="46" spans="1:5" ht="15.75">
      <c r="A46" s="8" t="s">
        <v>364</v>
      </c>
      <c r="B46" s="53">
        <v>0</v>
      </c>
      <c r="C46" s="53">
        <v>0</v>
      </c>
      <c r="D46" s="53">
        <v>0</v>
      </c>
      <c r="E46" s="54">
        <f t="shared" si="2"/>
        <v>0</v>
      </c>
    </row>
    <row r="47" spans="1:5" ht="15.75">
      <c r="A47" s="8" t="s">
        <v>365</v>
      </c>
      <c r="B47" s="55">
        <v>15461564</v>
      </c>
      <c r="C47" s="55">
        <v>0</v>
      </c>
      <c r="D47" s="55">
        <v>0</v>
      </c>
      <c r="E47" s="54">
        <f t="shared" si="2"/>
        <v>15461564</v>
      </c>
    </row>
    <row r="48" spans="1:5" ht="15.75">
      <c r="A48" s="8" t="s">
        <v>366</v>
      </c>
      <c r="B48" s="53">
        <v>0</v>
      </c>
      <c r="C48" s="53">
        <v>0</v>
      </c>
      <c r="D48" s="53">
        <v>0</v>
      </c>
      <c r="E48" s="54">
        <f t="shared" si="2"/>
        <v>0</v>
      </c>
    </row>
    <row r="49" spans="1:5" ht="31.5">
      <c r="A49" s="8" t="s">
        <v>369</v>
      </c>
      <c r="B49" s="53">
        <v>0</v>
      </c>
      <c r="C49" s="53">
        <v>0</v>
      </c>
      <c r="D49" s="53">
        <v>0</v>
      </c>
      <c r="E49" s="54">
        <f t="shared" si="2"/>
        <v>0</v>
      </c>
    </row>
    <row r="50" spans="1:5" ht="31.5">
      <c r="A50" s="8" t="s">
        <v>372</v>
      </c>
      <c r="B50" s="53">
        <v>0</v>
      </c>
      <c r="C50" s="53">
        <v>0</v>
      </c>
      <c r="D50" s="53">
        <v>0</v>
      </c>
      <c r="E50" s="54">
        <f t="shared" si="2"/>
        <v>0</v>
      </c>
    </row>
    <row r="51" spans="1:5" ht="16.5">
      <c r="A51" s="32" t="s">
        <v>373</v>
      </c>
      <c r="B51" s="33">
        <f>SUM(B44+B45+B46+B47+B48+B49+B50)</f>
        <v>15461564</v>
      </c>
      <c r="C51" s="33">
        <f>SUM(C44+C45+C46+C47+C48+C49+C50)</f>
        <v>0</v>
      </c>
      <c r="D51" s="33">
        <f>SUM(D44+D45+D46+D47+D48+D49+D50)</f>
        <v>0</v>
      </c>
      <c r="E51" s="33">
        <f>SUM(E44+E45+E46+E47+E48+E49+E50)</f>
        <v>15461564</v>
      </c>
    </row>
    <row r="52" spans="1:5" ht="25.5">
      <c r="A52" s="6" t="s">
        <v>274</v>
      </c>
      <c r="B52" s="23"/>
      <c r="C52" s="23"/>
      <c r="D52" s="23"/>
      <c r="E52" s="7">
        <f>SUM(B52:D52)</f>
        <v>0</v>
      </c>
    </row>
    <row r="53" spans="1:5" ht="25.5">
      <c r="A53" s="6" t="s">
        <v>275</v>
      </c>
      <c r="B53" s="23"/>
      <c r="C53" s="23"/>
      <c r="D53" s="23"/>
      <c r="E53" s="7">
        <f aca="true" t="shared" si="3" ref="E53:E74">SUM(B53:D53)</f>
        <v>0</v>
      </c>
    </row>
    <row r="54" spans="1:5" ht="25.5">
      <c r="A54" s="6" t="s">
        <v>276</v>
      </c>
      <c r="B54" s="23"/>
      <c r="C54" s="23"/>
      <c r="D54" s="23"/>
      <c r="E54" s="7">
        <f t="shared" si="3"/>
        <v>0</v>
      </c>
    </row>
    <row r="55" spans="1:5" ht="25.5">
      <c r="A55" s="6" t="s">
        <v>277</v>
      </c>
      <c r="B55" s="23"/>
      <c r="C55" s="23"/>
      <c r="D55" s="23"/>
      <c r="E55" s="7">
        <f t="shared" si="3"/>
        <v>0</v>
      </c>
    </row>
    <row r="56" spans="1:5" ht="25.5">
      <c r="A56" s="6" t="s">
        <v>278</v>
      </c>
      <c r="B56" s="23"/>
      <c r="C56" s="23"/>
      <c r="D56" s="23"/>
      <c r="E56" s="7">
        <f t="shared" si="3"/>
        <v>0</v>
      </c>
    </row>
    <row r="57" spans="1:5" ht="25.5">
      <c r="A57" s="6" t="s">
        <v>279</v>
      </c>
      <c r="B57" s="23"/>
      <c r="C57" s="23"/>
      <c r="D57" s="23"/>
      <c r="E57" s="7">
        <f t="shared" si="3"/>
        <v>0</v>
      </c>
    </row>
    <row r="58" spans="1:5" ht="25.5">
      <c r="A58" s="6" t="s">
        <v>280</v>
      </c>
      <c r="B58" s="23"/>
      <c r="C58" s="23"/>
      <c r="D58" s="23"/>
      <c r="E58" s="7">
        <f t="shared" si="3"/>
        <v>0</v>
      </c>
    </row>
    <row r="59" spans="1:5" ht="25.5">
      <c r="A59" s="34" t="s">
        <v>281</v>
      </c>
      <c r="B59" s="90">
        <v>470287</v>
      </c>
      <c r="C59" s="24"/>
      <c r="D59" s="24"/>
      <c r="E59" s="7">
        <f t="shared" si="3"/>
        <v>470287</v>
      </c>
    </row>
    <row r="60" spans="1:5" ht="25.5">
      <c r="A60" s="6" t="s">
        <v>282</v>
      </c>
      <c r="B60" s="24"/>
      <c r="C60" s="24"/>
      <c r="D60" s="24"/>
      <c r="E60" s="7">
        <f t="shared" si="3"/>
        <v>0</v>
      </c>
    </row>
    <row r="61" spans="1:5" ht="12.75">
      <c r="A61" s="6" t="s">
        <v>283</v>
      </c>
      <c r="B61" s="24"/>
      <c r="C61" s="24"/>
      <c r="D61" s="24"/>
      <c r="E61" s="7">
        <f t="shared" si="3"/>
        <v>0</v>
      </c>
    </row>
    <row r="62" spans="1:5" ht="25.5">
      <c r="A62" s="6" t="s">
        <v>284</v>
      </c>
      <c r="B62" s="24"/>
      <c r="C62" s="24"/>
      <c r="D62" s="24"/>
      <c r="E62" s="7">
        <f t="shared" si="3"/>
        <v>0</v>
      </c>
    </row>
    <row r="63" spans="1:5" ht="12.75">
      <c r="A63" s="34" t="s">
        <v>285</v>
      </c>
      <c r="B63" s="24">
        <v>209958994</v>
      </c>
      <c r="C63" s="24"/>
      <c r="D63" s="24"/>
      <c r="E63" s="7">
        <f t="shared" si="3"/>
        <v>209958994</v>
      </c>
    </row>
    <row r="64" spans="1:5" ht="12.75">
      <c r="A64" s="6" t="s">
        <v>286</v>
      </c>
      <c r="B64" s="23"/>
      <c r="C64" s="23"/>
      <c r="D64" s="23"/>
      <c r="E64" s="7">
        <f t="shared" si="3"/>
        <v>0</v>
      </c>
    </row>
    <row r="65" spans="1:5" ht="25.5">
      <c r="A65" s="6" t="s">
        <v>287</v>
      </c>
      <c r="B65" s="23"/>
      <c r="C65" s="23"/>
      <c r="D65" s="23"/>
      <c r="E65" s="7">
        <f t="shared" si="3"/>
        <v>0</v>
      </c>
    </row>
    <row r="66" spans="1:5" ht="25.5">
      <c r="A66" s="6" t="s">
        <v>288</v>
      </c>
      <c r="B66" s="23"/>
      <c r="C66" s="23"/>
      <c r="D66" s="23"/>
      <c r="E66" s="7">
        <f t="shared" si="3"/>
        <v>0</v>
      </c>
    </row>
    <row r="67" spans="1:5" ht="25.5">
      <c r="A67" s="6" t="s">
        <v>289</v>
      </c>
      <c r="B67" s="23"/>
      <c r="C67" s="23"/>
      <c r="D67" s="23"/>
      <c r="E67" s="7">
        <f t="shared" si="3"/>
        <v>0</v>
      </c>
    </row>
    <row r="68" spans="1:5" ht="25.5">
      <c r="A68" s="6" t="s">
        <v>290</v>
      </c>
      <c r="B68" s="23"/>
      <c r="C68" s="23"/>
      <c r="D68" s="23"/>
      <c r="E68" s="7">
        <f t="shared" si="3"/>
        <v>0</v>
      </c>
    </row>
    <row r="69" spans="1:5" ht="25.5">
      <c r="A69" s="6" t="s">
        <v>291</v>
      </c>
      <c r="B69" s="23"/>
      <c r="C69" s="23"/>
      <c r="D69" s="23"/>
      <c r="E69" s="7">
        <f t="shared" si="3"/>
        <v>0</v>
      </c>
    </row>
    <row r="70" spans="1:5" ht="12.75">
      <c r="A70" s="6" t="s">
        <v>292</v>
      </c>
      <c r="B70" s="23"/>
      <c r="C70" s="23"/>
      <c r="D70" s="23"/>
      <c r="E70" s="7">
        <f t="shared" si="3"/>
        <v>0</v>
      </c>
    </row>
    <row r="71" spans="1:5" ht="38.25">
      <c r="A71" s="6" t="s">
        <v>293</v>
      </c>
      <c r="B71" s="23"/>
      <c r="C71" s="23"/>
      <c r="D71" s="23"/>
      <c r="E71" s="7">
        <f t="shared" si="3"/>
        <v>0</v>
      </c>
    </row>
    <row r="72" spans="1:5" ht="25.5">
      <c r="A72" s="6" t="s">
        <v>294</v>
      </c>
      <c r="B72" s="23"/>
      <c r="C72" s="23"/>
      <c r="D72" s="23"/>
      <c r="E72" s="7">
        <f t="shared" si="3"/>
        <v>0</v>
      </c>
    </row>
    <row r="73" spans="1:5" ht="25.5">
      <c r="A73" s="6" t="s">
        <v>295</v>
      </c>
      <c r="B73" s="23"/>
      <c r="C73" s="23"/>
      <c r="D73" s="23"/>
      <c r="E73" s="7">
        <f t="shared" si="3"/>
        <v>0</v>
      </c>
    </row>
    <row r="74" spans="1:5" ht="12.75">
      <c r="A74" s="6" t="s">
        <v>296</v>
      </c>
      <c r="B74" s="23"/>
      <c r="C74" s="23"/>
      <c r="D74" s="23"/>
      <c r="E74" s="7">
        <f t="shared" si="3"/>
        <v>0</v>
      </c>
    </row>
    <row r="75" spans="1:5" ht="15.75">
      <c r="A75" s="13" t="s">
        <v>374</v>
      </c>
      <c r="B75" s="14">
        <f>SUM(B52:B74)</f>
        <v>210429281</v>
      </c>
      <c r="C75" s="14">
        <f>SUM(C52:C74)</f>
        <v>0</v>
      </c>
      <c r="D75" s="14">
        <f>SUM(D52:D74)</f>
        <v>0</v>
      </c>
      <c r="E75" s="14">
        <f>SUM(E52:E74)</f>
        <v>210429281</v>
      </c>
    </row>
    <row r="76" spans="1:5" ht="16.5">
      <c r="A76" s="16" t="s">
        <v>375</v>
      </c>
      <c r="B76" s="17">
        <f>SUM(B51+B75)</f>
        <v>225890845</v>
      </c>
      <c r="C76" s="17">
        <f>SUM(C51+C75)</f>
        <v>0</v>
      </c>
      <c r="D76" s="17">
        <f>SUM(D51+D75)</f>
        <v>0</v>
      </c>
      <c r="E76" s="17">
        <f>SUM(E51+E75)</f>
        <v>225890845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8">
        <f>SUM(E76-E40)</f>
        <v>0</v>
      </c>
    </row>
    <row r="79" spans="1:5" ht="34.5" customHeight="1">
      <c r="A79" s="119" t="s">
        <v>379</v>
      </c>
      <c r="B79" s="120"/>
      <c r="C79" s="120"/>
      <c r="D79" s="120"/>
      <c r="E79" s="120"/>
    </row>
    <row r="80" spans="1:5" ht="12.75">
      <c r="A80" s="3"/>
      <c r="B80" s="3"/>
      <c r="C80" s="3"/>
      <c r="D80" s="3"/>
      <c r="E80" s="3"/>
    </row>
    <row r="81" spans="1:5" ht="12.75">
      <c r="A81" s="3" t="s">
        <v>381</v>
      </c>
      <c r="B81" s="19">
        <f>SUM(E44+E46+E47+E49)</f>
        <v>15461564</v>
      </c>
      <c r="C81" s="3"/>
      <c r="D81" s="39" t="s">
        <v>384</v>
      </c>
      <c r="E81" s="40">
        <f>SUM(B81+B85)</f>
        <v>15461564</v>
      </c>
    </row>
    <row r="82" spans="1:5" ht="12.75">
      <c r="A82" s="3" t="s">
        <v>380</v>
      </c>
      <c r="B82" s="19">
        <f>SUM(E6+E7+E8+E9+E10)</f>
        <v>224620845</v>
      </c>
      <c r="C82" s="3"/>
      <c r="D82" s="41" t="s">
        <v>385</v>
      </c>
      <c r="E82" s="42">
        <f>SUM(E75)</f>
        <v>210429281</v>
      </c>
    </row>
    <row r="83" spans="1:5" ht="12.75">
      <c r="A83" s="43" t="s">
        <v>388</v>
      </c>
      <c r="B83" s="44">
        <f>SUM(B81-B82)</f>
        <v>-209159281</v>
      </c>
      <c r="C83" s="3"/>
      <c r="D83" s="45" t="s">
        <v>397</v>
      </c>
      <c r="E83" s="46">
        <f>SUM(E81:E82)</f>
        <v>225890845</v>
      </c>
    </row>
    <row r="84" spans="1:5" ht="12.75">
      <c r="A84" s="3"/>
      <c r="B84" s="3"/>
      <c r="C84" s="3"/>
      <c r="D84" s="41"/>
      <c r="E84" s="42"/>
    </row>
    <row r="85" spans="1:5" ht="12.75">
      <c r="A85" s="3" t="s">
        <v>382</v>
      </c>
      <c r="B85" s="19">
        <f>SUM(E45+E48+E50)</f>
        <v>0</v>
      </c>
      <c r="C85" s="3"/>
      <c r="D85" s="41" t="s">
        <v>386</v>
      </c>
      <c r="E85" s="42">
        <f>SUM(B82+B86)</f>
        <v>225890845</v>
      </c>
    </row>
    <row r="86" spans="1:5" ht="12.75">
      <c r="A86" s="3" t="s">
        <v>383</v>
      </c>
      <c r="B86" s="19">
        <f>SUM(E11+E12)</f>
        <v>1270000</v>
      </c>
      <c r="C86" s="3"/>
      <c r="D86" s="41" t="s">
        <v>387</v>
      </c>
      <c r="E86" s="42">
        <f>SUM(E39)</f>
        <v>0</v>
      </c>
    </row>
    <row r="87" spans="1:5" ht="12.75">
      <c r="A87" s="43" t="s">
        <v>389</v>
      </c>
      <c r="B87" s="44">
        <f>SUM(B85-B86)</f>
        <v>-1270000</v>
      </c>
      <c r="C87" s="3"/>
      <c r="D87" s="47" t="s">
        <v>398</v>
      </c>
      <c r="E87" s="48">
        <f>SUM(E84:E86)</f>
        <v>225890845</v>
      </c>
    </row>
    <row r="88" spans="1:5" ht="12.75">
      <c r="A88" s="49" t="s">
        <v>390</v>
      </c>
      <c r="B88" s="50">
        <f>SUM(B83+B87)</f>
        <v>-210429281</v>
      </c>
      <c r="C88" s="3"/>
      <c r="D88" s="3"/>
      <c r="E88" s="19"/>
    </row>
    <row r="89" spans="1:5" ht="12.75">
      <c r="A89" s="3"/>
      <c r="B89" s="3"/>
      <c r="C89" s="3"/>
      <c r="D89" s="3"/>
      <c r="E89" s="3"/>
    </row>
    <row r="90" spans="1:5" ht="12.75">
      <c r="A90" s="3" t="s">
        <v>391</v>
      </c>
      <c r="B90" s="19">
        <f>SUM(E75)</f>
        <v>210429281</v>
      </c>
      <c r="C90" s="3"/>
      <c r="D90" s="3"/>
      <c r="E90" s="3"/>
    </row>
    <row r="91" spans="1:5" ht="12.75">
      <c r="A91" s="3" t="s">
        <v>391</v>
      </c>
      <c r="B91" s="19">
        <f>SUM(E39)</f>
        <v>0</v>
      </c>
      <c r="C91" s="3"/>
      <c r="D91" s="3"/>
      <c r="E91" s="3"/>
    </row>
    <row r="92" spans="1:5" ht="12.75">
      <c r="A92" s="49" t="s">
        <v>392</v>
      </c>
      <c r="B92" s="50">
        <f>SUM(B90-B91)</f>
        <v>210429281</v>
      </c>
      <c r="C92" s="3"/>
      <c r="D92" s="3"/>
      <c r="E92" s="3"/>
    </row>
    <row r="93" spans="1:5" ht="12.75">
      <c r="A93" s="3"/>
      <c r="B93" s="19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94"/>
  <sheetViews>
    <sheetView zoomScalePageLayoutView="0" workbookViewId="0" topLeftCell="A1">
      <pane xSplit="1" ySplit="5" topLeftCell="B6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" sqref="E2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626</v>
      </c>
      <c r="B1" s="3"/>
      <c r="C1" s="3"/>
      <c r="D1" s="3"/>
      <c r="E1" s="3" t="s">
        <v>654</v>
      </c>
    </row>
    <row r="2" spans="1:5" ht="12.75">
      <c r="A2" s="3"/>
      <c r="B2" s="3"/>
      <c r="C2" s="3"/>
      <c r="D2" s="3"/>
      <c r="E2" s="3"/>
    </row>
    <row r="3" spans="1:5" ht="57" customHeight="1">
      <c r="A3" s="117" t="s">
        <v>628</v>
      </c>
      <c r="B3" s="118"/>
      <c r="C3" s="118"/>
      <c r="D3" s="118"/>
      <c r="E3" s="118"/>
    </row>
    <row r="4" spans="1:5" ht="12.75">
      <c r="A4" s="116"/>
      <c r="B4" s="116"/>
      <c r="C4" s="116"/>
      <c r="D4" s="116"/>
      <c r="E4" s="116"/>
    </row>
    <row r="5" spans="1:5" ht="31.5">
      <c r="A5" s="4" t="s">
        <v>0</v>
      </c>
      <c r="B5" s="35" t="s">
        <v>376</v>
      </c>
      <c r="C5" s="35" t="s">
        <v>377</v>
      </c>
      <c r="D5" s="35" t="s">
        <v>378</v>
      </c>
      <c r="E5" s="35" t="s">
        <v>339</v>
      </c>
    </row>
    <row r="6" spans="1:5" ht="12.75">
      <c r="A6" s="6" t="s">
        <v>297</v>
      </c>
      <c r="B6" s="7">
        <v>55757680</v>
      </c>
      <c r="C6" s="7">
        <v>0</v>
      </c>
      <c r="D6" s="7">
        <v>0</v>
      </c>
      <c r="E6" s="7">
        <f aca="true" t="shared" si="0" ref="E6:E13">SUM(B6:D6)</f>
        <v>55757680</v>
      </c>
    </row>
    <row r="7" spans="1:5" ht="25.5">
      <c r="A7" s="6" t="s">
        <v>298</v>
      </c>
      <c r="B7" s="7">
        <v>8835990</v>
      </c>
      <c r="C7" s="7"/>
      <c r="D7" s="7">
        <v>0</v>
      </c>
      <c r="E7" s="7">
        <f t="shared" si="0"/>
        <v>8835990</v>
      </c>
    </row>
    <row r="8" spans="1:5" ht="12.75">
      <c r="A8" s="6" t="s">
        <v>299</v>
      </c>
      <c r="B8" s="7">
        <v>12047945</v>
      </c>
      <c r="C8" s="7">
        <v>0</v>
      </c>
      <c r="D8" s="7">
        <v>0</v>
      </c>
      <c r="E8" s="7">
        <f t="shared" si="0"/>
        <v>12047945</v>
      </c>
    </row>
    <row r="9" spans="1:5" ht="12.75">
      <c r="A9" s="6" t="s">
        <v>306</v>
      </c>
      <c r="B9" s="51"/>
      <c r="C9" s="51">
        <v>0</v>
      </c>
      <c r="D9" s="51">
        <v>0</v>
      </c>
      <c r="E9" s="7">
        <f t="shared" si="0"/>
        <v>0</v>
      </c>
    </row>
    <row r="10" spans="1:5" ht="12.75">
      <c r="A10" s="6" t="s">
        <v>315</v>
      </c>
      <c r="B10" s="7"/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254000</v>
      </c>
      <c r="C11" s="7">
        <v>0</v>
      </c>
      <c r="D11" s="7">
        <v>0</v>
      </c>
      <c r="E11" s="7">
        <f t="shared" si="0"/>
        <v>254000</v>
      </c>
    </row>
    <row r="12" spans="1:5" ht="12.75">
      <c r="A12" s="6" t="s">
        <v>318</v>
      </c>
      <c r="B12" s="7"/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52"/>
      <c r="C13" s="52">
        <v>0</v>
      </c>
      <c r="D13" s="52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76895615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76895615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6" t="s">
        <v>335</v>
      </c>
      <c r="B40" s="17">
        <f>SUM(B39+B14)</f>
        <v>76895615</v>
      </c>
      <c r="C40" s="17">
        <f>SUM(C39+C14)</f>
        <v>0</v>
      </c>
      <c r="D40" s="17">
        <f>SUM(D39+D14)</f>
        <v>0</v>
      </c>
      <c r="E40" s="17">
        <f>SUM(E39+E14)</f>
        <v>76895615</v>
      </c>
    </row>
    <row r="41" spans="1:5" ht="12.75">
      <c r="A41" s="3"/>
      <c r="B41" s="3"/>
      <c r="C41" s="3"/>
      <c r="D41" s="3"/>
      <c r="E41" s="18"/>
    </row>
    <row r="42" spans="1:5" ht="12.75">
      <c r="A42" s="3"/>
      <c r="B42" s="3"/>
      <c r="C42" s="3"/>
      <c r="D42" s="3"/>
      <c r="E42" s="18"/>
    </row>
    <row r="43" spans="1:5" ht="31.5">
      <c r="A43" s="4" t="s">
        <v>0</v>
      </c>
      <c r="B43" s="35" t="s">
        <v>376</v>
      </c>
      <c r="C43" s="35" t="s">
        <v>377</v>
      </c>
      <c r="D43" s="35" t="s">
        <v>378</v>
      </c>
      <c r="E43" s="35" t="s">
        <v>339</v>
      </c>
    </row>
    <row r="44" spans="1:5" ht="31.5">
      <c r="A44" s="8" t="s">
        <v>350</v>
      </c>
      <c r="B44" s="53">
        <v>0</v>
      </c>
      <c r="C44" s="53">
        <v>0</v>
      </c>
      <c r="D44" s="53">
        <v>0</v>
      </c>
      <c r="E44" s="54">
        <f aca="true" t="shared" si="2" ref="E44:E50">SUM(B44:D44)</f>
        <v>0</v>
      </c>
    </row>
    <row r="45" spans="1:5" ht="31.5">
      <c r="A45" s="8" t="s">
        <v>354</v>
      </c>
      <c r="B45" s="53">
        <v>0</v>
      </c>
      <c r="C45" s="53">
        <v>0</v>
      </c>
      <c r="D45" s="53">
        <v>0</v>
      </c>
      <c r="E45" s="54">
        <f t="shared" si="2"/>
        <v>0</v>
      </c>
    </row>
    <row r="46" spans="1:5" ht="15.75">
      <c r="A46" s="8" t="s">
        <v>364</v>
      </c>
      <c r="B46" s="53">
        <v>0</v>
      </c>
      <c r="C46" s="53">
        <v>0</v>
      </c>
      <c r="D46" s="53">
        <v>0</v>
      </c>
      <c r="E46" s="54">
        <f t="shared" si="2"/>
        <v>0</v>
      </c>
    </row>
    <row r="47" spans="1:5" ht="15.75">
      <c r="A47" s="8" t="s">
        <v>365</v>
      </c>
      <c r="B47" s="55">
        <v>13552800</v>
      </c>
      <c r="C47" s="55">
        <v>0</v>
      </c>
      <c r="D47" s="55">
        <v>0</v>
      </c>
      <c r="E47" s="54">
        <f t="shared" si="2"/>
        <v>13552800</v>
      </c>
    </row>
    <row r="48" spans="1:5" ht="15.75">
      <c r="A48" s="8" t="s">
        <v>366</v>
      </c>
      <c r="B48" s="53">
        <v>0</v>
      </c>
      <c r="C48" s="53">
        <v>0</v>
      </c>
      <c r="D48" s="53">
        <v>0</v>
      </c>
      <c r="E48" s="54">
        <f t="shared" si="2"/>
        <v>0</v>
      </c>
    </row>
    <row r="49" spans="1:5" ht="31.5">
      <c r="A49" s="8" t="s">
        <v>369</v>
      </c>
      <c r="B49" s="53">
        <v>0</v>
      </c>
      <c r="C49" s="53">
        <v>0</v>
      </c>
      <c r="D49" s="53">
        <v>0</v>
      </c>
      <c r="E49" s="54">
        <f t="shared" si="2"/>
        <v>0</v>
      </c>
    </row>
    <row r="50" spans="1:5" ht="31.5">
      <c r="A50" s="8" t="s">
        <v>372</v>
      </c>
      <c r="B50" s="53">
        <v>0</v>
      </c>
      <c r="C50" s="53">
        <v>0</v>
      </c>
      <c r="D50" s="53">
        <v>0</v>
      </c>
      <c r="E50" s="54">
        <f t="shared" si="2"/>
        <v>0</v>
      </c>
    </row>
    <row r="51" spans="1:5" ht="16.5">
      <c r="A51" s="32" t="s">
        <v>373</v>
      </c>
      <c r="B51" s="33">
        <f>SUM(B44+B45+B46+B47+B48+B49+B50)</f>
        <v>13552800</v>
      </c>
      <c r="C51" s="33">
        <f>SUM(C44+C45+C46+C47+C48+C49+C50)</f>
        <v>0</v>
      </c>
      <c r="D51" s="33">
        <f>SUM(D44+D45+D46+D47+D48+D49+D50)</f>
        <v>0</v>
      </c>
      <c r="E51" s="33">
        <f>SUM(E44+E45+E46+E47+E48+E49+E50)</f>
        <v>13552800</v>
      </c>
    </row>
    <row r="52" spans="1:5" ht="25.5">
      <c r="A52" s="6" t="s">
        <v>274</v>
      </c>
      <c r="B52" s="23"/>
      <c r="C52" s="23"/>
      <c r="D52" s="23"/>
      <c r="E52" s="7">
        <f>SUM(B52:D52)</f>
        <v>0</v>
      </c>
    </row>
    <row r="53" spans="1:5" ht="25.5">
      <c r="A53" s="6" t="s">
        <v>275</v>
      </c>
      <c r="B53" s="23"/>
      <c r="C53" s="23"/>
      <c r="D53" s="23"/>
      <c r="E53" s="7">
        <f aca="true" t="shared" si="3" ref="E53:E74">SUM(B53:D53)</f>
        <v>0</v>
      </c>
    </row>
    <row r="54" spans="1:5" ht="25.5">
      <c r="A54" s="6" t="s">
        <v>276</v>
      </c>
      <c r="B54" s="23"/>
      <c r="C54" s="23"/>
      <c r="D54" s="23"/>
      <c r="E54" s="7">
        <f t="shared" si="3"/>
        <v>0</v>
      </c>
    </row>
    <row r="55" spans="1:5" ht="25.5">
      <c r="A55" s="6" t="s">
        <v>277</v>
      </c>
      <c r="B55" s="23"/>
      <c r="C55" s="23"/>
      <c r="D55" s="23"/>
      <c r="E55" s="7">
        <f t="shared" si="3"/>
        <v>0</v>
      </c>
    </row>
    <row r="56" spans="1:5" ht="25.5">
      <c r="A56" s="6" t="s">
        <v>278</v>
      </c>
      <c r="B56" s="23"/>
      <c r="C56" s="23"/>
      <c r="D56" s="23"/>
      <c r="E56" s="7">
        <f t="shared" si="3"/>
        <v>0</v>
      </c>
    </row>
    <row r="57" spans="1:5" ht="25.5">
      <c r="A57" s="6" t="s">
        <v>279</v>
      </c>
      <c r="B57" s="23"/>
      <c r="C57" s="23"/>
      <c r="D57" s="23"/>
      <c r="E57" s="7">
        <f t="shared" si="3"/>
        <v>0</v>
      </c>
    </row>
    <row r="58" spans="1:5" ht="25.5">
      <c r="A58" s="6" t="s">
        <v>280</v>
      </c>
      <c r="B58" s="23"/>
      <c r="C58" s="23"/>
      <c r="D58" s="23"/>
      <c r="E58" s="7">
        <f t="shared" si="3"/>
        <v>0</v>
      </c>
    </row>
    <row r="59" spans="1:5" ht="25.5">
      <c r="A59" s="34" t="s">
        <v>281</v>
      </c>
      <c r="B59" s="24">
        <v>993388</v>
      </c>
      <c r="C59" s="24"/>
      <c r="D59" s="24"/>
      <c r="E59" s="7">
        <f t="shared" si="3"/>
        <v>993388</v>
      </c>
    </row>
    <row r="60" spans="1:5" ht="25.5">
      <c r="A60" s="6" t="s">
        <v>282</v>
      </c>
      <c r="B60" s="24"/>
      <c r="C60" s="24"/>
      <c r="D60" s="24"/>
      <c r="E60" s="7">
        <f t="shared" si="3"/>
        <v>0</v>
      </c>
    </row>
    <row r="61" spans="1:5" ht="12.75">
      <c r="A61" s="6" t="s">
        <v>283</v>
      </c>
      <c r="B61" s="24"/>
      <c r="C61" s="24"/>
      <c r="D61" s="24"/>
      <c r="E61" s="7">
        <f t="shared" si="3"/>
        <v>0</v>
      </c>
    </row>
    <row r="62" spans="1:5" ht="25.5">
      <c r="A62" s="6" t="s">
        <v>284</v>
      </c>
      <c r="B62" s="24"/>
      <c r="C62" s="24"/>
      <c r="D62" s="24"/>
      <c r="E62" s="7">
        <f t="shared" si="3"/>
        <v>0</v>
      </c>
    </row>
    <row r="63" spans="1:5" ht="12.75">
      <c r="A63" s="34" t="s">
        <v>285</v>
      </c>
      <c r="B63" s="24">
        <v>62349427</v>
      </c>
      <c r="C63" s="24"/>
      <c r="D63" s="24"/>
      <c r="E63" s="7">
        <f t="shared" si="3"/>
        <v>62349427</v>
      </c>
    </row>
    <row r="64" spans="1:5" ht="12.75">
      <c r="A64" s="6" t="s">
        <v>286</v>
      </c>
      <c r="B64" s="23"/>
      <c r="C64" s="23"/>
      <c r="D64" s="23"/>
      <c r="E64" s="7">
        <f t="shared" si="3"/>
        <v>0</v>
      </c>
    </row>
    <row r="65" spans="1:5" ht="25.5">
      <c r="A65" s="6" t="s">
        <v>287</v>
      </c>
      <c r="B65" s="23"/>
      <c r="C65" s="23"/>
      <c r="D65" s="23"/>
      <c r="E65" s="7">
        <f t="shared" si="3"/>
        <v>0</v>
      </c>
    </row>
    <row r="66" spans="1:5" ht="25.5">
      <c r="A66" s="6" t="s">
        <v>288</v>
      </c>
      <c r="B66" s="23"/>
      <c r="C66" s="23"/>
      <c r="D66" s="23"/>
      <c r="E66" s="7">
        <f t="shared" si="3"/>
        <v>0</v>
      </c>
    </row>
    <row r="67" spans="1:5" ht="25.5">
      <c r="A67" s="6" t="s">
        <v>289</v>
      </c>
      <c r="B67" s="23"/>
      <c r="C67" s="23"/>
      <c r="D67" s="23"/>
      <c r="E67" s="7">
        <f t="shared" si="3"/>
        <v>0</v>
      </c>
    </row>
    <row r="68" spans="1:5" ht="25.5">
      <c r="A68" s="6" t="s">
        <v>290</v>
      </c>
      <c r="B68" s="23"/>
      <c r="C68" s="23"/>
      <c r="D68" s="23"/>
      <c r="E68" s="7">
        <f t="shared" si="3"/>
        <v>0</v>
      </c>
    </row>
    <row r="69" spans="1:5" ht="25.5">
      <c r="A69" s="6" t="s">
        <v>291</v>
      </c>
      <c r="B69" s="23"/>
      <c r="C69" s="23"/>
      <c r="D69" s="23"/>
      <c r="E69" s="7">
        <f t="shared" si="3"/>
        <v>0</v>
      </c>
    </row>
    <row r="70" spans="1:5" ht="12.75">
      <c r="A70" s="6" t="s">
        <v>292</v>
      </c>
      <c r="B70" s="23"/>
      <c r="C70" s="23"/>
      <c r="D70" s="23"/>
      <c r="E70" s="7">
        <f t="shared" si="3"/>
        <v>0</v>
      </c>
    </row>
    <row r="71" spans="1:5" ht="38.25">
      <c r="A71" s="6" t="s">
        <v>293</v>
      </c>
      <c r="B71" s="23"/>
      <c r="C71" s="23"/>
      <c r="D71" s="23"/>
      <c r="E71" s="7">
        <f t="shared" si="3"/>
        <v>0</v>
      </c>
    </row>
    <row r="72" spans="1:5" ht="25.5">
      <c r="A72" s="6" t="s">
        <v>294</v>
      </c>
      <c r="B72" s="23"/>
      <c r="C72" s="23"/>
      <c r="D72" s="23"/>
      <c r="E72" s="7">
        <f t="shared" si="3"/>
        <v>0</v>
      </c>
    </row>
    <row r="73" spans="1:5" ht="25.5">
      <c r="A73" s="6" t="s">
        <v>295</v>
      </c>
      <c r="B73" s="23"/>
      <c r="C73" s="23"/>
      <c r="D73" s="23"/>
      <c r="E73" s="7">
        <f t="shared" si="3"/>
        <v>0</v>
      </c>
    </row>
    <row r="74" spans="1:5" ht="12.75">
      <c r="A74" s="6" t="s">
        <v>296</v>
      </c>
      <c r="B74" s="23"/>
      <c r="C74" s="23"/>
      <c r="D74" s="23"/>
      <c r="E74" s="7">
        <f t="shared" si="3"/>
        <v>0</v>
      </c>
    </row>
    <row r="75" spans="1:5" ht="15.75">
      <c r="A75" s="13" t="s">
        <v>374</v>
      </c>
      <c r="B75" s="14">
        <f>SUM(B52:B74)</f>
        <v>63342815</v>
      </c>
      <c r="C75" s="14">
        <f>SUM(C52:C74)</f>
        <v>0</v>
      </c>
      <c r="D75" s="14">
        <f>SUM(D52:D74)</f>
        <v>0</v>
      </c>
      <c r="E75" s="14">
        <f>SUM(E52:E74)</f>
        <v>63342815</v>
      </c>
    </row>
    <row r="76" spans="1:5" ht="16.5">
      <c r="A76" s="16" t="s">
        <v>375</v>
      </c>
      <c r="B76" s="17">
        <f>SUM(B51+B75)</f>
        <v>76895615</v>
      </c>
      <c r="C76" s="17">
        <f>SUM(C51+C75)</f>
        <v>0</v>
      </c>
      <c r="D76" s="17">
        <f>SUM(D51+D75)</f>
        <v>0</v>
      </c>
      <c r="E76" s="17">
        <f>SUM(E51+E75)</f>
        <v>76895615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8">
        <f>SUM(E76-E40)</f>
        <v>0</v>
      </c>
    </row>
    <row r="79" spans="1:5" ht="34.5" customHeight="1">
      <c r="A79" s="119" t="s">
        <v>379</v>
      </c>
      <c r="B79" s="120"/>
      <c r="C79" s="120"/>
      <c r="D79" s="120"/>
      <c r="E79" s="120"/>
    </row>
    <row r="80" spans="1:5" ht="12.75">
      <c r="A80" s="3"/>
      <c r="B80" s="3"/>
      <c r="C80" s="3"/>
      <c r="D80" s="3"/>
      <c r="E80" s="3"/>
    </row>
    <row r="81" spans="1:5" ht="12.75">
      <c r="A81" s="3" t="s">
        <v>381</v>
      </c>
      <c r="B81" s="19">
        <f>SUM(E44+E46+E47+E49)</f>
        <v>13552800</v>
      </c>
      <c r="C81" s="3"/>
      <c r="D81" s="39" t="s">
        <v>384</v>
      </c>
      <c r="E81" s="40">
        <f>SUM(B81+B85)</f>
        <v>13552800</v>
      </c>
    </row>
    <row r="82" spans="1:5" ht="12.75">
      <c r="A82" s="3" t="s">
        <v>380</v>
      </c>
      <c r="B82" s="19">
        <f>SUM(E6+E7+E8+E9+E10)</f>
        <v>76641615</v>
      </c>
      <c r="C82" s="3"/>
      <c r="D82" s="41" t="s">
        <v>385</v>
      </c>
      <c r="E82" s="42">
        <f>SUM(E75)</f>
        <v>63342815</v>
      </c>
    </row>
    <row r="83" spans="1:5" ht="12.75">
      <c r="A83" s="43" t="s">
        <v>388</v>
      </c>
      <c r="B83" s="44">
        <f>SUM(B81-B82)</f>
        <v>-63088815</v>
      </c>
      <c r="C83" s="3"/>
      <c r="D83" s="45" t="s">
        <v>397</v>
      </c>
      <c r="E83" s="46">
        <f>SUM(E81:E82)</f>
        <v>76895615</v>
      </c>
    </row>
    <row r="84" spans="1:5" ht="12.75">
      <c r="A84" s="3"/>
      <c r="B84" s="3"/>
      <c r="C84" s="3"/>
      <c r="D84" s="41"/>
      <c r="E84" s="42"/>
    </row>
    <row r="85" spans="1:5" ht="12.75">
      <c r="A85" s="3" t="s">
        <v>382</v>
      </c>
      <c r="B85" s="19">
        <f>SUM(E45+E48+E50)</f>
        <v>0</v>
      </c>
      <c r="C85" s="3"/>
      <c r="D85" s="41" t="s">
        <v>386</v>
      </c>
      <c r="E85" s="42">
        <f>SUM(B82+B86)</f>
        <v>76895615</v>
      </c>
    </row>
    <row r="86" spans="1:5" ht="12.75">
      <c r="A86" s="3" t="s">
        <v>383</v>
      </c>
      <c r="B86" s="19">
        <f>SUM(E11+E12)</f>
        <v>254000</v>
      </c>
      <c r="C86" s="3"/>
      <c r="D86" s="41" t="s">
        <v>387</v>
      </c>
      <c r="E86" s="42">
        <f>SUM(E39)</f>
        <v>0</v>
      </c>
    </row>
    <row r="87" spans="1:5" ht="12.75">
      <c r="A87" s="43" t="s">
        <v>389</v>
      </c>
      <c r="B87" s="44">
        <f>SUM(B85-B86)</f>
        <v>-254000</v>
      </c>
      <c r="C87" s="3"/>
      <c r="D87" s="47" t="s">
        <v>398</v>
      </c>
      <c r="E87" s="48">
        <f>SUM(E84:E86)</f>
        <v>76895615</v>
      </c>
    </row>
    <row r="88" spans="1:5" ht="12.75">
      <c r="A88" s="49" t="s">
        <v>390</v>
      </c>
      <c r="B88" s="50">
        <f>SUM(B83+B87)</f>
        <v>-63342815</v>
      </c>
      <c r="C88" s="3"/>
      <c r="D88" s="3"/>
      <c r="E88" s="19"/>
    </row>
    <row r="89" spans="1:5" ht="12.75">
      <c r="A89" s="3"/>
      <c r="B89" s="3"/>
      <c r="C89" s="3"/>
      <c r="D89" s="3"/>
      <c r="E89" s="3"/>
    </row>
    <row r="90" spans="1:5" ht="12.75">
      <c r="A90" s="3" t="s">
        <v>391</v>
      </c>
      <c r="B90" s="19">
        <f>SUM(E75)</f>
        <v>63342815</v>
      </c>
      <c r="C90" s="3"/>
      <c r="D90" s="3"/>
      <c r="E90" s="3"/>
    </row>
    <row r="91" spans="1:5" ht="12.75">
      <c r="A91" s="3" t="s">
        <v>391</v>
      </c>
      <c r="B91" s="19">
        <f>SUM(E39)</f>
        <v>0</v>
      </c>
      <c r="C91" s="3"/>
      <c r="D91" s="3"/>
      <c r="E91" s="3"/>
    </row>
    <row r="92" spans="1:5" ht="12.75">
      <c r="A92" s="49" t="s">
        <v>392</v>
      </c>
      <c r="B92" s="50">
        <f>SUM(B90-B91)</f>
        <v>63342815</v>
      </c>
      <c r="C92" s="3"/>
      <c r="D92" s="3"/>
      <c r="E92" s="3"/>
    </row>
    <row r="93" spans="1:5" ht="12.75">
      <c r="A93" s="3"/>
      <c r="B93" s="19"/>
      <c r="C93" s="3"/>
      <c r="D93" s="3"/>
      <c r="E93" s="3"/>
    </row>
    <row r="94" spans="1:5" ht="12.75">
      <c r="A94" s="3"/>
      <c r="B94" s="3"/>
      <c r="C94" s="3"/>
      <c r="D94" s="3"/>
      <c r="E94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97"/>
  <sheetViews>
    <sheetView view="pageBreakPreview" zoomScale="6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" sqref="E2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626</v>
      </c>
      <c r="B1" s="3"/>
      <c r="C1" s="3"/>
      <c r="D1" s="3"/>
      <c r="E1" s="3" t="s">
        <v>655</v>
      </c>
    </row>
    <row r="2" spans="1:5" ht="12.75">
      <c r="A2" s="3"/>
      <c r="B2" s="3"/>
      <c r="C2" s="3"/>
      <c r="D2" s="3"/>
      <c r="E2" s="3"/>
    </row>
    <row r="3" spans="1:5" ht="57" customHeight="1">
      <c r="A3" s="117" t="s">
        <v>642</v>
      </c>
      <c r="B3" s="118"/>
      <c r="C3" s="118"/>
      <c r="D3" s="118"/>
      <c r="E3" s="118"/>
    </row>
    <row r="4" spans="1:5" ht="12.75">
      <c r="A4" s="116"/>
      <c r="B4" s="116"/>
      <c r="C4" s="116"/>
      <c r="D4" s="116"/>
      <c r="E4" s="116"/>
    </row>
    <row r="5" spans="1:5" ht="31.5">
      <c r="A5" s="4" t="s">
        <v>0</v>
      </c>
      <c r="B5" s="35" t="s">
        <v>376</v>
      </c>
      <c r="C5" s="35" t="s">
        <v>377</v>
      </c>
      <c r="D5" s="35" t="s">
        <v>378</v>
      </c>
      <c r="E5" s="35" t="s">
        <v>340</v>
      </c>
    </row>
    <row r="6" spans="1:5" ht="12.75">
      <c r="A6" s="6" t="s">
        <v>297</v>
      </c>
      <c r="B6" s="7">
        <v>6783852</v>
      </c>
      <c r="C6" s="7">
        <v>0</v>
      </c>
      <c r="D6" s="7">
        <v>0</v>
      </c>
      <c r="E6" s="7">
        <f aca="true" t="shared" si="0" ref="E6:E13">SUM(B6:D6)</f>
        <v>6783852</v>
      </c>
    </row>
    <row r="7" spans="1:5" ht="25.5">
      <c r="A7" s="6" t="s">
        <v>298</v>
      </c>
      <c r="B7" s="7">
        <f>B6*0.155</f>
        <v>1051497.06</v>
      </c>
      <c r="C7" s="7"/>
      <c r="D7" s="7">
        <v>0</v>
      </c>
      <c r="E7" s="7">
        <f t="shared" si="0"/>
        <v>1051497.06</v>
      </c>
    </row>
    <row r="8" spans="1:5" ht="12.75">
      <c r="A8" s="6" t="s">
        <v>299</v>
      </c>
      <c r="B8" s="7">
        <v>80000</v>
      </c>
      <c r="C8" s="7">
        <v>0</v>
      </c>
      <c r="D8" s="7">
        <v>0</v>
      </c>
      <c r="E8" s="7">
        <f t="shared" si="0"/>
        <v>80000</v>
      </c>
    </row>
    <row r="9" spans="1:5" ht="12.75">
      <c r="A9" s="6" t="s">
        <v>306</v>
      </c>
      <c r="B9" s="51"/>
      <c r="C9" s="51">
        <v>0</v>
      </c>
      <c r="D9" s="51">
        <v>0</v>
      </c>
      <c r="E9" s="7">
        <f t="shared" si="0"/>
        <v>0</v>
      </c>
    </row>
    <row r="10" spans="1:5" ht="12.75">
      <c r="A10" s="6" t="s">
        <v>315</v>
      </c>
      <c r="B10" s="7"/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50000</v>
      </c>
      <c r="C11" s="7">
        <v>0</v>
      </c>
      <c r="D11" s="7">
        <v>0</v>
      </c>
      <c r="E11" s="7">
        <f t="shared" si="0"/>
        <v>50000</v>
      </c>
    </row>
    <row r="12" spans="1:5" ht="12.75">
      <c r="A12" s="6" t="s">
        <v>318</v>
      </c>
      <c r="B12" s="7"/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52"/>
      <c r="C13" s="52">
        <v>0</v>
      </c>
      <c r="D13" s="52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7965349.0600000005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7965349.0600000005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6" t="s">
        <v>335</v>
      </c>
      <c r="B40" s="17">
        <f>SUM(B39+B14)</f>
        <v>7965349.0600000005</v>
      </c>
      <c r="C40" s="17">
        <f>SUM(C39+C14)</f>
        <v>0</v>
      </c>
      <c r="D40" s="17">
        <f>SUM(D39+D14)</f>
        <v>0</v>
      </c>
      <c r="E40" s="17">
        <f>SUM(E39+E14)</f>
        <v>7965349.0600000005</v>
      </c>
    </row>
    <row r="41" spans="1:5" ht="12.75">
      <c r="A41" s="3"/>
      <c r="B41" s="3"/>
      <c r="C41" s="3"/>
      <c r="D41" s="3"/>
      <c r="E41" s="18"/>
    </row>
    <row r="42" spans="1:5" ht="12.75">
      <c r="A42" s="3"/>
      <c r="B42" s="3"/>
      <c r="C42" s="3"/>
      <c r="D42" s="3"/>
      <c r="E42" s="18"/>
    </row>
    <row r="43" spans="1:5" ht="31.5">
      <c r="A43" s="4" t="s">
        <v>0</v>
      </c>
      <c r="B43" s="35" t="s">
        <v>376</v>
      </c>
      <c r="C43" s="35" t="s">
        <v>377</v>
      </c>
      <c r="D43" s="35" t="s">
        <v>378</v>
      </c>
      <c r="E43" s="35" t="s">
        <v>340</v>
      </c>
    </row>
    <row r="44" spans="1:5" ht="31.5">
      <c r="A44" s="8" t="s">
        <v>350</v>
      </c>
      <c r="B44" s="53">
        <v>0</v>
      </c>
      <c r="C44" s="53">
        <v>0</v>
      </c>
      <c r="D44" s="53">
        <v>0</v>
      </c>
      <c r="E44" s="54">
        <f aca="true" t="shared" si="2" ref="E44:E50">SUM(B44:D44)</f>
        <v>0</v>
      </c>
    </row>
    <row r="45" spans="1:5" ht="31.5">
      <c r="A45" s="8" t="s">
        <v>354</v>
      </c>
      <c r="B45" s="53">
        <v>0</v>
      </c>
      <c r="C45" s="53">
        <v>0</v>
      </c>
      <c r="D45" s="53">
        <v>0</v>
      </c>
      <c r="E45" s="54">
        <f t="shared" si="2"/>
        <v>0</v>
      </c>
    </row>
    <row r="46" spans="1:5" ht="15.75">
      <c r="A46" s="8" t="s">
        <v>364</v>
      </c>
      <c r="B46" s="53">
        <v>0</v>
      </c>
      <c r="C46" s="53">
        <v>0</v>
      </c>
      <c r="D46" s="53">
        <v>0</v>
      </c>
      <c r="E46" s="54">
        <f t="shared" si="2"/>
        <v>0</v>
      </c>
    </row>
    <row r="47" spans="1:5" ht="15.75">
      <c r="A47" s="8" t="s">
        <v>365</v>
      </c>
      <c r="B47" s="55">
        <v>0</v>
      </c>
      <c r="C47" s="55">
        <v>0</v>
      </c>
      <c r="D47" s="55">
        <v>0</v>
      </c>
      <c r="E47" s="54">
        <f t="shared" si="2"/>
        <v>0</v>
      </c>
    </row>
    <row r="48" spans="1:5" ht="15.75">
      <c r="A48" s="8" t="s">
        <v>366</v>
      </c>
      <c r="B48" s="53">
        <v>0</v>
      </c>
      <c r="C48" s="53">
        <v>0</v>
      </c>
      <c r="D48" s="53">
        <v>0</v>
      </c>
      <c r="E48" s="54">
        <f t="shared" si="2"/>
        <v>0</v>
      </c>
    </row>
    <row r="49" spans="1:5" ht="31.5">
      <c r="A49" s="8" t="s">
        <v>369</v>
      </c>
      <c r="B49" s="53">
        <v>0</v>
      </c>
      <c r="C49" s="53">
        <v>0</v>
      </c>
      <c r="D49" s="53">
        <v>0</v>
      </c>
      <c r="E49" s="54">
        <f t="shared" si="2"/>
        <v>0</v>
      </c>
    </row>
    <row r="50" spans="1:5" ht="31.5">
      <c r="A50" s="8" t="s">
        <v>372</v>
      </c>
      <c r="B50" s="53">
        <v>0</v>
      </c>
      <c r="C50" s="53">
        <v>0</v>
      </c>
      <c r="D50" s="53">
        <v>0</v>
      </c>
      <c r="E50" s="54">
        <f t="shared" si="2"/>
        <v>0</v>
      </c>
    </row>
    <row r="51" spans="1:5" ht="16.5">
      <c r="A51" s="32" t="s">
        <v>373</v>
      </c>
      <c r="B51" s="33">
        <f>SUM(B44+B45+B46+B47+B48+B49+B50)</f>
        <v>0</v>
      </c>
      <c r="C51" s="33">
        <f>SUM(C44+C45+C46+C47+C48+C49+C50)</f>
        <v>0</v>
      </c>
      <c r="D51" s="33">
        <f>SUM(D44+D45+D46+D47+D48+D49+D50)</f>
        <v>0</v>
      </c>
      <c r="E51" s="33">
        <f>SUM(E44+E45+E46+E47+E48+E49+E50)</f>
        <v>0</v>
      </c>
    </row>
    <row r="52" spans="1:5" ht="25.5">
      <c r="A52" s="6" t="s">
        <v>274</v>
      </c>
      <c r="B52" s="23"/>
      <c r="C52" s="23"/>
      <c r="D52" s="23"/>
      <c r="E52" s="7">
        <f>SUM(B52:D52)</f>
        <v>0</v>
      </c>
    </row>
    <row r="53" spans="1:5" ht="25.5">
      <c r="A53" s="6" t="s">
        <v>275</v>
      </c>
      <c r="B53" s="23"/>
      <c r="C53" s="23"/>
      <c r="D53" s="23"/>
      <c r="E53" s="7">
        <f aca="true" t="shared" si="3" ref="E53:E74">SUM(B53:D53)</f>
        <v>0</v>
      </c>
    </row>
    <row r="54" spans="1:5" ht="25.5">
      <c r="A54" s="6" t="s">
        <v>276</v>
      </c>
      <c r="B54" s="23"/>
      <c r="C54" s="23"/>
      <c r="D54" s="23"/>
      <c r="E54" s="7">
        <f t="shared" si="3"/>
        <v>0</v>
      </c>
    </row>
    <row r="55" spans="1:5" ht="25.5">
      <c r="A55" s="6" t="s">
        <v>277</v>
      </c>
      <c r="B55" s="23"/>
      <c r="C55" s="23"/>
      <c r="D55" s="23"/>
      <c r="E55" s="7">
        <f t="shared" si="3"/>
        <v>0</v>
      </c>
    </row>
    <row r="56" spans="1:5" ht="25.5">
      <c r="A56" s="6" t="s">
        <v>278</v>
      </c>
      <c r="B56" s="23"/>
      <c r="C56" s="23"/>
      <c r="D56" s="23"/>
      <c r="E56" s="7">
        <f t="shared" si="3"/>
        <v>0</v>
      </c>
    </row>
    <row r="57" spans="1:5" ht="25.5">
      <c r="A57" s="6" t="s">
        <v>279</v>
      </c>
      <c r="B57" s="23"/>
      <c r="C57" s="23"/>
      <c r="D57" s="23"/>
      <c r="E57" s="7">
        <f t="shared" si="3"/>
        <v>0</v>
      </c>
    </row>
    <row r="58" spans="1:5" ht="25.5">
      <c r="A58" s="6" t="s">
        <v>280</v>
      </c>
      <c r="B58" s="23"/>
      <c r="C58" s="23"/>
      <c r="D58" s="23"/>
      <c r="E58" s="7">
        <f t="shared" si="3"/>
        <v>0</v>
      </c>
    </row>
    <row r="59" spans="1:5" ht="25.5">
      <c r="A59" s="34" t="s">
        <v>281</v>
      </c>
      <c r="B59" s="24">
        <v>239</v>
      </c>
      <c r="C59" s="24"/>
      <c r="D59" s="24"/>
      <c r="E59" s="7">
        <f t="shared" si="3"/>
        <v>239</v>
      </c>
    </row>
    <row r="60" spans="1:5" ht="25.5">
      <c r="A60" s="6" t="s">
        <v>282</v>
      </c>
      <c r="B60" s="24"/>
      <c r="C60" s="24"/>
      <c r="D60" s="24"/>
      <c r="E60" s="7">
        <f t="shared" si="3"/>
        <v>0</v>
      </c>
    </row>
    <row r="61" spans="1:5" ht="12.75">
      <c r="A61" s="6" t="s">
        <v>283</v>
      </c>
      <c r="B61" s="24"/>
      <c r="C61" s="24"/>
      <c r="D61" s="24"/>
      <c r="E61" s="7">
        <f t="shared" si="3"/>
        <v>0</v>
      </c>
    </row>
    <row r="62" spans="1:5" ht="25.5">
      <c r="A62" s="6" t="s">
        <v>284</v>
      </c>
      <c r="B62" s="24"/>
      <c r="C62" s="24"/>
      <c r="D62" s="24"/>
      <c r="E62" s="7">
        <f t="shared" si="3"/>
        <v>0</v>
      </c>
    </row>
    <row r="63" spans="1:5" ht="12.75">
      <c r="A63" s="34" t="s">
        <v>285</v>
      </c>
      <c r="B63" s="24">
        <v>7965110</v>
      </c>
      <c r="C63" s="24"/>
      <c r="D63" s="24"/>
      <c r="E63" s="7">
        <f t="shared" si="3"/>
        <v>7965110</v>
      </c>
    </row>
    <row r="64" spans="1:5" ht="12.75">
      <c r="A64" s="6" t="s">
        <v>286</v>
      </c>
      <c r="B64" s="23"/>
      <c r="C64" s="23"/>
      <c r="D64" s="23"/>
      <c r="E64" s="7">
        <f t="shared" si="3"/>
        <v>0</v>
      </c>
    </row>
    <row r="65" spans="1:5" ht="25.5">
      <c r="A65" s="6" t="s">
        <v>287</v>
      </c>
      <c r="B65" s="23"/>
      <c r="C65" s="23"/>
      <c r="D65" s="23"/>
      <c r="E65" s="7">
        <f t="shared" si="3"/>
        <v>0</v>
      </c>
    </row>
    <row r="66" spans="1:5" ht="25.5">
      <c r="A66" s="6" t="s">
        <v>288</v>
      </c>
      <c r="B66" s="23"/>
      <c r="C66" s="23"/>
      <c r="D66" s="23"/>
      <c r="E66" s="7">
        <f t="shared" si="3"/>
        <v>0</v>
      </c>
    </row>
    <row r="67" spans="1:5" ht="25.5">
      <c r="A67" s="6" t="s">
        <v>289</v>
      </c>
      <c r="B67" s="23"/>
      <c r="C67" s="23"/>
      <c r="D67" s="23"/>
      <c r="E67" s="7">
        <f t="shared" si="3"/>
        <v>0</v>
      </c>
    </row>
    <row r="68" spans="1:5" ht="25.5">
      <c r="A68" s="6" t="s">
        <v>290</v>
      </c>
      <c r="B68" s="23"/>
      <c r="C68" s="23"/>
      <c r="D68" s="23"/>
      <c r="E68" s="7">
        <f t="shared" si="3"/>
        <v>0</v>
      </c>
    </row>
    <row r="69" spans="1:5" ht="25.5">
      <c r="A69" s="6" t="s">
        <v>291</v>
      </c>
      <c r="B69" s="23"/>
      <c r="C69" s="23"/>
      <c r="D69" s="23"/>
      <c r="E69" s="7">
        <f t="shared" si="3"/>
        <v>0</v>
      </c>
    </row>
    <row r="70" spans="1:5" ht="12.75">
      <c r="A70" s="6" t="s">
        <v>292</v>
      </c>
      <c r="B70" s="23"/>
      <c r="C70" s="23"/>
      <c r="D70" s="23"/>
      <c r="E70" s="7">
        <f t="shared" si="3"/>
        <v>0</v>
      </c>
    </row>
    <row r="71" spans="1:5" ht="38.25">
      <c r="A71" s="6" t="s">
        <v>293</v>
      </c>
      <c r="B71" s="23"/>
      <c r="C71" s="23"/>
      <c r="D71" s="23"/>
      <c r="E71" s="7">
        <f t="shared" si="3"/>
        <v>0</v>
      </c>
    </row>
    <row r="72" spans="1:5" ht="25.5">
      <c r="A72" s="6" t="s">
        <v>294</v>
      </c>
      <c r="B72" s="23"/>
      <c r="C72" s="23"/>
      <c r="D72" s="23"/>
      <c r="E72" s="7">
        <f t="shared" si="3"/>
        <v>0</v>
      </c>
    </row>
    <row r="73" spans="1:5" ht="25.5">
      <c r="A73" s="6" t="s">
        <v>295</v>
      </c>
      <c r="B73" s="23"/>
      <c r="C73" s="23"/>
      <c r="D73" s="23"/>
      <c r="E73" s="7">
        <f t="shared" si="3"/>
        <v>0</v>
      </c>
    </row>
    <row r="74" spans="1:5" ht="12.75">
      <c r="A74" s="6" t="s">
        <v>296</v>
      </c>
      <c r="B74" s="23"/>
      <c r="C74" s="23"/>
      <c r="D74" s="23"/>
      <c r="E74" s="7">
        <f t="shared" si="3"/>
        <v>0</v>
      </c>
    </row>
    <row r="75" spans="1:5" ht="15.75">
      <c r="A75" s="13" t="s">
        <v>374</v>
      </c>
      <c r="B75" s="14">
        <f>SUM(B52:B74)</f>
        <v>7965349</v>
      </c>
      <c r="C75" s="14">
        <f>SUM(C52:C74)</f>
        <v>0</v>
      </c>
      <c r="D75" s="14">
        <f>SUM(D52:D74)</f>
        <v>0</v>
      </c>
      <c r="E75" s="14">
        <f>SUM(E52:E74)</f>
        <v>7965349</v>
      </c>
    </row>
    <row r="76" spans="1:5" ht="16.5">
      <c r="A76" s="16" t="s">
        <v>375</v>
      </c>
      <c r="B76" s="17">
        <f>SUM(B51+B75)</f>
        <v>7965349</v>
      </c>
      <c r="C76" s="17">
        <f>SUM(C51+C75)</f>
        <v>0</v>
      </c>
      <c r="D76" s="17">
        <f>SUM(D51+D75)</f>
        <v>0</v>
      </c>
      <c r="E76" s="17">
        <f>SUM(E51+E75)</f>
        <v>7965349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8">
        <f>SUM(E76-E40)</f>
        <v>-0.06000000052154064</v>
      </c>
    </row>
    <row r="79" spans="1:5" ht="34.5" customHeight="1">
      <c r="A79" s="119" t="s">
        <v>379</v>
      </c>
      <c r="B79" s="120"/>
      <c r="C79" s="120"/>
      <c r="D79" s="120"/>
      <c r="E79" s="120"/>
    </row>
    <row r="80" spans="1:5" ht="12.75">
      <c r="A80" s="3"/>
      <c r="B80" s="3"/>
      <c r="C80" s="3"/>
      <c r="D80" s="3"/>
      <c r="E80" s="3"/>
    </row>
    <row r="81" spans="1:5" ht="12.75">
      <c r="A81" s="3" t="s">
        <v>381</v>
      </c>
      <c r="B81" s="19">
        <f>SUM(E44+E46+E47+E49)</f>
        <v>0</v>
      </c>
      <c r="C81" s="3"/>
      <c r="D81" s="39" t="s">
        <v>384</v>
      </c>
      <c r="E81" s="40">
        <f>SUM(B81+B85)</f>
        <v>0</v>
      </c>
    </row>
    <row r="82" spans="1:5" ht="12.75">
      <c r="A82" s="3" t="s">
        <v>380</v>
      </c>
      <c r="B82" s="19">
        <f>SUM(E6+E7+E8+E9+E10)</f>
        <v>7915349.0600000005</v>
      </c>
      <c r="C82" s="3"/>
      <c r="D82" s="41" t="s">
        <v>385</v>
      </c>
      <c r="E82" s="42">
        <f>SUM(E75)</f>
        <v>7965349</v>
      </c>
    </row>
    <row r="83" spans="1:5" ht="12.75">
      <c r="A83" s="43" t="s">
        <v>388</v>
      </c>
      <c r="B83" s="44">
        <f>SUM(B81-B82)</f>
        <v>-7915349.0600000005</v>
      </c>
      <c r="C83" s="3"/>
      <c r="D83" s="45" t="s">
        <v>397</v>
      </c>
      <c r="E83" s="46">
        <f>SUM(E81:E82)</f>
        <v>7965349</v>
      </c>
    </row>
    <row r="84" spans="1:5" ht="12.75">
      <c r="A84" s="3"/>
      <c r="B84" s="3"/>
      <c r="C84" s="3"/>
      <c r="D84" s="41"/>
      <c r="E84" s="42"/>
    </row>
    <row r="85" spans="1:5" ht="12.75">
      <c r="A85" s="3" t="s">
        <v>382</v>
      </c>
      <c r="B85" s="19">
        <f>SUM(E45+E48+E50)</f>
        <v>0</v>
      </c>
      <c r="C85" s="3"/>
      <c r="D85" s="41" t="s">
        <v>386</v>
      </c>
      <c r="E85" s="42">
        <f>SUM(B82+B86)</f>
        <v>7965349.0600000005</v>
      </c>
    </row>
    <row r="86" spans="1:5" ht="12.75">
      <c r="A86" s="3" t="s">
        <v>383</v>
      </c>
      <c r="B86" s="19">
        <f>SUM(E11+E12)</f>
        <v>50000</v>
      </c>
      <c r="C86" s="3"/>
      <c r="D86" s="41" t="s">
        <v>387</v>
      </c>
      <c r="E86" s="42">
        <f>SUM(E39)</f>
        <v>0</v>
      </c>
    </row>
    <row r="87" spans="1:5" ht="12.75">
      <c r="A87" s="43" t="s">
        <v>389</v>
      </c>
      <c r="B87" s="44">
        <f>SUM(B85-B86)</f>
        <v>-50000</v>
      </c>
      <c r="C87" s="3"/>
      <c r="D87" s="47" t="s">
        <v>398</v>
      </c>
      <c r="E87" s="48">
        <f>SUM(E84:E86)</f>
        <v>7965349.0600000005</v>
      </c>
    </row>
    <row r="88" spans="1:5" ht="12.75">
      <c r="A88" s="49" t="s">
        <v>390</v>
      </c>
      <c r="B88" s="50">
        <f>SUM(B83+B87)</f>
        <v>-7965349.0600000005</v>
      </c>
      <c r="C88" s="3"/>
      <c r="D88" s="3"/>
      <c r="E88" s="19"/>
    </row>
    <row r="89" spans="1:5" ht="12.75">
      <c r="A89" s="3"/>
      <c r="B89" s="3"/>
      <c r="C89" s="3"/>
      <c r="D89" s="3"/>
      <c r="E89" s="3"/>
    </row>
    <row r="90" spans="1:5" ht="12.75">
      <c r="A90" s="3" t="s">
        <v>391</v>
      </c>
      <c r="B90" s="19">
        <f>SUM(E75)</f>
        <v>7965349</v>
      </c>
      <c r="C90" s="3"/>
      <c r="D90" s="3"/>
      <c r="E90" s="3"/>
    </row>
    <row r="91" spans="1:5" ht="12.75">
      <c r="A91" s="3" t="s">
        <v>391</v>
      </c>
      <c r="B91" s="19">
        <f>SUM(E39)</f>
        <v>0</v>
      </c>
      <c r="C91" s="3"/>
      <c r="D91" s="3"/>
      <c r="E91" s="3"/>
    </row>
    <row r="92" spans="1:5" ht="12.75">
      <c r="A92" s="49" t="s">
        <v>392</v>
      </c>
      <c r="B92" s="50">
        <f>SUM(B90-B91)</f>
        <v>7965349</v>
      </c>
      <c r="C92" s="3"/>
      <c r="D92" s="3"/>
      <c r="E92" s="3"/>
    </row>
    <row r="93" spans="1:5" ht="12.75">
      <c r="A93" s="3"/>
      <c r="B93" s="19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93"/>
  <sheetViews>
    <sheetView view="pageBreakPreview" zoomScale="6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" sqref="E2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626</v>
      </c>
      <c r="B1" s="3"/>
      <c r="C1" s="3"/>
      <c r="D1" s="3"/>
      <c r="E1" s="3" t="s">
        <v>656</v>
      </c>
    </row>
    <row r="2" spans="1:5" ht="12.75">
      <c r="A2" s="3"/>
      <c r="B2" s="3"/>
      <c r="C2" s="3"/>
      <c r="D2" s="3"/>
      <c r="E2" s="3"/>
    </row>
    <row r="3" spans="1:5" ht="57" customHeight="1">
      <c r="A3" s="117" t="s">
        <v>645</v>
      </c>
      <c r="B3" s="118"/>
      <c r="C3" s="118"/>
      <c r="D3" s="118"/>
      <c r="E3" s="118"/>
    </row>
    <row r="4" spans="1:5" ht="12.75">
      <c r="A4" s="116"/>
      <c r="B4" s="116"/>
      <c r="C4" s="116"/>
      <c r="D4" s="116"/>
      <c r="E4" s="116"/>
    </row>
    <row r="5" spans="1:5" ht="31.5">
      <c r="A5" s="4" t="s">
        <v>0</v>
      </c>
      <c r="B5" s="35" t="s">
        <v>376</v>
      </c>
      <c r="C5" s="35" t="s">
        <v>377</v>
      </c>
      <c r="D5" s="35" t="s">
        <v>378</v>
      </c>
      <c r="E5" s="35" t="s">
        <v>341</v>
      </c>
    </row>
    <row r="6" spans="1:5" ht="12.75">
      <c r="A6" s="6" t="s">
        <v>297</v>
      </c>
      <c r="B6" s="7">
        <v>14578118</v>
      </c>
      <c r="C6" s="7">
        <v>0</v>
      </c>
      <c r="D6" s="7">
        <v>0</v>
      </c>
      <c r="E6" s="7">
        <f aca="true" t="shared" si="0" ref="E6:E13">SUM(B6:D6)</f>
        <v>14578118</v>
      </c>
    </row>
    <row r="7" spans="1:5" ht="25.5">
      <c r="A7" s="6" t="s">
        <v>298</v>
      </c>
      <c r="B7" s="7">
        <v>2259608</v>
      </c>
      <c r="C7" s="7"/>
      <c r="D7" s="7">
        <v>0</v>
      </c>
      <c r="E7" s="7">
        <f t="shared" si="0"/>
        <v>2259608</v>
      </c>
    </row>
    <row r="8" spans="1:5" ht="12.75">
      <c r="A8" s="6" t="s">
        <v>299</v>
      </c>
      <c r="B8" s="7">
        <v>7774117</v>
      </c>
      <c r="C8" s="7">
        <v>0</v>
      </c>
      <c r="D8" s="7">
        <v>0</v>
      </c>
      <c r="E8" s="7">
        <f t="shared" si="0"/>
        <v>7774117</v>
      </c>
    </row>
    <row r="9" spans="1:5" ht="12.75">
      <c r="A9" s="6" t="s">
        <v>306</v>
      </c>
      <c r="B9" s="51">
        <v>0</v>
      </c>
      <c r="C9" s="51">
        <v>0</v>
      </c>
      <c r="D9" s="51">
        <v>0</v>
      </c>
      <c r="E9" s="7">
        <f t="shared" si="0"/>
        <v>0</v>
      </c>
    </row>
    <row r="10" spans="1:5" ht="12.75">
      <c r="A10" s="6" t="s">
        <v>315</v>
      </c>
      <c r="B10" s="7">
        <v>0</v>
      </c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576200</v>
      </c>
      <c r="C11" s="7">
        <v>0</v>
      </c>
      <c r="D11" s="7">
        <v>0</v>
      </c>
      <c r="E11" s="7">
        <f t="shared" si="0"/>
        <v>576200</v>
      </c>
    </row>
    <row r="12" spans="1:5" ht="12.75">
      <c r="A12" s="6" t="s">
        <v>318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52">
        <v>0</v>
      </c>
      <c r="C13" s="52">
        <v>0</v>
      </c>
      <c r="D13" s="52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25188043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25188043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6" t="s">
        <v>335</v>
      </c>
      <c r="B40" s="17">
        <f>SUM(B39+B14)</f>
        <v>25188043</v>
      </c>
      <c r="C40" s="17">
        <f>SUM(C39+C14)</f>
        <v>0</v>
      </c>
      <c r="D40" s="17">
        <f>SUM(D39+D14)</f>
        <v>0</v>
      </c>
      <c r="E40" s="17">
        <f>SUM(E39+E14)</f>
        <v>25188043</v>
      </c>
    </row>
    <row r="41" spans="1:5" ht="12.75">
      <c r="A41" s="3"/>
      <c r="B41" s="3"/>
      <c r="C41" s="3"/>
      <c r="D41" s="3"/>
      <c r="E41" s="18"/>
    </row>
    <row r="42" spans="1:5" ht="12.75">
      <c r="A42" s="3"/>
      <c r="B42" s="3"/>
      <c r="C42" s="3"/>
      <c r="D42" s="3"/>
      <c r="E42" s="18"/>
    </row>
    <row r="43" spans="1:5" ht="31.5">
      <c r="A43" s="4" t="s">
        <v>0</v>
      </c>
      <c r="B43" s="35" t="s">
        <v>376</v>
      </c>
      <c r="C43" s="35" t="s">
        <v>377</v>
      </c>
      <c r="D43" s="35" t="s">
        <v>378</v>
      </c>
      <c r="E43" s="35" t="s">
        <v>341</v>
      </c>
    </row>
    <row r="44" spans="1:5" ht="31.5">
      <c r="A44" s="8" t="s">
        <v>350</v>
      </c>
      <c r="B44" s="53">
        <v>0</v>
      </c>
      <c r="C44" s="53">
        <v>0</v>
      </c>
      <c r="D44" s="53">
        <v>0</v>
      </c>
      <c r="E44" s="54">
        <f aca="true" t="shared" si="2" ref="E44:E50">SUM(B44:D44)</f>
        <v>0</v>
      </c>
    </row>
    <row r="45" spans="1:5" ht="31.5">
      <c r="A45" s="8" t="s">
        <v>354</v>
      </c>
      <c r="B45" s="53">
        <v>0</v>
      </c>
      <c r="C45" s="53">
        <v>0</v>
      </c>
      <c r="D45" s="53">
        <v>0</v>
      </c>
      <c r="E45" s="54">
        <f t="shared" si="2"/>
        <v>0</v>
      </c>
    </row>
    <row r="46" spans="1:5" ht="15.75">
      <c r="A46" s="8" t="s">
        <v>364</v>
      </c>
      <c r="B46" s="53">
        <v>0</v>
      </c>
      <c r="C46" s="53">
        <v>0</v>
      </c>
      <c r="D46" s="53">
        <v>0</v>
      </c>
      <c r="E46" s="54">
        <f t="shared" si="2"/>
        <v>0</v>
      </c>
    </row>
    <row r="47" spans="1:5" ht="15.75">
      <c r="A47" s="8" t="s">
        <v>365</v>
      </c>
      <c r="B47" s="55">
        <v>11202067</v>
      </c>
      <c r="C47" s="55">
        <v>0</v>
      </c>
      <c r="D47" s="55">
        <v>0</v>
      </c>
      <c r="E47" s="54">
        <f t="shared" si="2"/>
        <v>11202067</v>
      </c>
    </row>
    <row r="48" spans="1:5" ht="15.75">
      <c r="A48" s="8" t="s">
        <v>366</v>
      </c>
      <c r="B48" s="53">
        <v>0</v>
      </c>
      <c r="C48" s="53">
        <v>0</v>
      </c>
      <c r="D48" s="53">
        <v>0</v>
      </c>
      <c r="E48" s="54">
        <f t="shared" si="2"/>
        <v>0</v>
      </c>
    </row>
    <row r="49" spans="1:5" ht="31.5">
      <c r="A49" s="8" t="s">
        <v>369</v>
      </c>
      <c r="B49" s="53">
        <v>0</v>
      </c>
      <c r="C49" s="53">
        <v>0</v>
      </c>
      <c r="D49" s="53">
        <v>0</v>
      </c>
      <c r="E49" s="54">
        <f t="shared" si="2"/>
        <v>0</v>
      </c>
    </row>
    <row r="50" spans="1:5" ht="31.5">
      <c r="A50" s="8" t="s">
        <v>372</v>
      </c>
      <c r="B50" s="53">
        <v>0</v>
      </c>
      <c r="C50" s="53">
        <v>0</v>
      </c>
      <c r="D50" s="53">
        <v>0</v>
      </c>
      <c r="E50" s="54">
        <f t="shared" si="2"/>
        <v>0</v>
      </c>
    </row>
    <row r="51" spans="1:5" ht="16.5">
      <c r="A51" s="32" t="s">
        <v>373</v>
      </c>
      <c r="B51" s="33">
        <f>SUM(B44+B45+B46+B47+B48+B49+B50)</f>
        <v>11202067</v>
      </c>
      <c r="C51" s="33">
        <f>SUM(C44+C45+C46+C47+C48+C49+C50)</f>
        <v>0</v>
      </c>
      <c r="D51" s="33">
        <f>SUM(D44+D45+D46+D47+D48+D49+D50)</f>
        <v>0</v>
      </c>
      <c r="E51" s="33">
        <f>SUM(E44+E45+E46+E47+E48+E49+E50)</f>
        <v>11202067</v>
      </c>
    </row>
    <row r="52" spans="1:5" ht="25.5">
      <c r="A52" s="6" t="s">
        <v>274</v>
      </c>
      <c r="B52" s="23"/>
      <c r="C52" s="23"/>
      <c r="D52" s="23"/>
      <c r="E52" s="7">
        <f>SUM(B52:D52)</f>
        <v>0</v>
      </c>
    </row>
    <row r="53" spans="1:5" ht="25.5">
      <c r="A53" s="6" t="s">
        <v>275</v>
      </c>
      <c r="B53" s="23"/>
      <c r="C53" s="23"/>
      <c r="D53" s="23"/>
      <c r="E53" s="7">
        <f aca="true" t="shared" si="3" ref="E53:E74">SUM(B53:D53)</f>
        <v>0</v>
      </c>
    </row>
    <row r="54" spans="1:5" ht="25.5">
      <c r="A54" s="6" t="s">
        <v>276</v>
      </c>
      <c r="B54" s="23"/>
      <c r="C54" s="23"/>
      <c r="D54" s="23"/>
      <c r="E54" s="7">
        <f t="shared" si="3"/>
        <v>0</v>
      </c>
    </row>
    <row r="55" spans="1:5" ht="25.5">
      <c r="A55" s="6" t="s">
        <v>277</v>
      </c>
      <c r="B55" s="23"/>
      <c r="C55" s="23"/>
      <c r="D55" s="23"/>
      <c r="E55" s="7">
        <f t="shared" si="3"/>
        <v>0</v>
      </c>
    </row>
    <row r="56" spans="1:5" ht="25.5">
      <c r="A56" s="6" t="s">
        <v>278</v>
      </c>
      <c r="B56" s="23"/>
      <c r="C56" s="23"/>
      <c r="D56" s="23"/>
      <c r="E56" s="7">
        <f t="shared" si="3"/>
        <v>0</v>
      </c>
    </row>
    <row r="57" spans="1:5" ht="25.5">
      <c r="A57" s="6" t="s">
        <v>279</v>
      </c>
      <c r="B57" s="23"/>
      <c r="C57" s="23"/>
      <c r="D57" s="23"/>
      <c r="E57" s="7">
        <f t="shared" si="3"/>
        <v>0</v>
      </c>
    </row>
    <row r="58" spans="1:5" ht="25.5">
      <c r="A58" s="6" t="s">
        <v>280</v>
      </c>
      <c r="B58" s="23"/>
      <c r="C58" s="23"/>
      <c r="D58" s="23"/>
      <c r="E58" s="7">
        <f t="shared" si="3"/>
        <v>0</v>
      </c>
    </row>
    <row r="59" spans="1:5" ht="25.5">
      <c r="A59" s="34" t="s">
        <v>281</v>
      </c>
      <c r="B59" s="90">
        <v>791489</v>
      </c>
      <c r="C59" s="24"/>
      <c r="D59" s="24"/>
      <c r="E59" s="7">
        <f t="shared" si="3"/>
        <v>791489</v>
      </c>
    </row>
    <row r="60" spans="1:5" ht="25.5">
      <c r="A60" s="6" t="s">
        <v>282</v>
      </c>
      <c r="B60" s="24"/>
      <c r="C60" s="24"/>
      <c r="D60" s="24"/>
      <c r="E60" s="7">
        <f t="shared" si="3"/>
        <v>0</v>
      </c>
    </row>
    <row r="61" spans="1:5" ht="12.75">
      <c r="A61" s="6" t="s">
        <v>283</v>
      </c>
      <c r="B61" s="24"/>
      <c r="C61" s="24"/>
      <c r="D61" s="24"/>
      <c r="E61" s="7">
        <f t="shared" si="3"/>
        <v>0</v>
      </c>
    </row>
    <row r="62" spans="1:5" ht="25.5">
      <c r="A62" s="6" t="s">
        <v>284</v>
      </c>
      <c r="B62" s="24"/>
      <c r="C62" s="24"/>
      <c r="D62" s="24"/>
      <c r="E62" s="7">
        <f t="shared" si="3"/>
        <v>0</v>
      </c>
    </row>
    <row r="63" spans="1:5" ht="12.75">
      <c r="A63" s="34" t="s">
        <v>285</v>
      </c>
      <c r="B63" s="24">
        <v>13194487</v>
      </c>
      <c r="C63" s="24"/>
      <c r="D63" s="24"/>
      <c r="E63" s="7">
        <f t="shared" si="3"/>
        <v>13194487</v>
      </c>
    </row>
    <row r="64" spans="1:5" ht="12.75">
      <c r="A64" s="6" t="s">
        <v>286</v>
      </c>
      <c r="B64" s="23"/>
      <c r="C64" s="23"/>
      <c r="D64" s="23"/>
      <c r="E64" s="7">
        <f t="shared" si="3"/>
        <v>0</v>
      </c>
    </row>
    <row r="65" spans="1:5" ht="25.5">
      <c r="A65" s="6" t="s">
        <v>287</v>
      </c>
      <c r="B65" s="23"/>
      <c r="C65" s="23"/>
      <c r="D65" s="23"/>
      <c r="E65" s="7">
        <f t="shared" si="3"/>
        <v>0</v>
      </c>
    </row>
    <row r="66" spans="1:5" ht="25.5">
      <c r="A66" s="6" t="s">
        <v>288</v>
      </c>
      <c r="B66" s="23"/>
      <c r="C66" s="23"/>
      <c r="D66" s="23"/>
      <c r="E66" s="7">
        <f t="shared" si="3"/>
        <v>0</v>
      </c>
    </row>
    <row r="67" spans="1:5" ht="25.5">
      <c r="A67" s="6" t="s">
        <v>289</v>
      </c>
      <c r="B67" s="23"/>
      <c r="C67" s="23"/>
      <c r="D67" s="23"/>
      <c r="E67" s="7">
        <f t="shared" si="3"/>
        <v>0</v>
      </c>
    </row>
    <row r="68" spans="1:5" ht="25.5">
      <c r="A68" s="6" t="s">
        <v>290</v>
      </c>
      <c r="B68" s="23"/>
      <c r="C68" s="23"/>
      <c r="D68" s="23"/>
      <c r="E68" s="7">
        <f t="shared" si="3"/>
        <v>0</v>
      </c>
    </row>
    <row r="69" spans="1:5" ht="25.5">
      <c r="A69" s="6" t="s">
        <v>291</v>
      </c>
      <c r="B69" s="23"/>
      <c r="C69" s="23"/>
      <c r="D69" s="23"/>
      <c r="E69" s="7">
        <f t="shared" si="3"/>
        <v>0</v>
      </c>
    </row>
    <row r="70" spans="1:5" ht="12.75">
      <c r="A70" s="6" t="s">
        <v>292</v>
      </c>
      <c r="B70" s="23"/>
      <c r="C70" s="23"/>
      <c r="D70" s="23"/>
      <c r="E70" s="7">
        <f t="shared" si="3"/>
        <v>0</v>
      </c>
    </row>
    <row r="71" spans="1:5" ht="38.25">
      <c r="A71" s="6" t="s">
        <v>293</v>
      </c>
      <c r="B71" s="23"/>
      <c r="C71" s="23"/>
      <c r="D71" s="23"/>
      <c r="E71" s="7">
        <f t="shared" si="3"/>
        <v>0</v>
      </c>
    </row>
    <row r="72" spans="1:5" ht="25.5">
      <c r="A72" s="6" t="s">
        <v>294</v>
      </c>
      <c r="B72" s="23"/>
      <c r="C72" s="23"/>
      <c r="D72" s="23"/>
      <c r="E72" s="7">
        <f t="shared" si="3"/>
        <v>0</v>
      </c>
    </row>
    <row r="73" spans="1:5" ht="25.5">
      <c r="A73" s="6" t="s">
        <v>295</v>
      </c>
      <c r="B73" s="23"/>
      <c r="C73" s="23"/>
      <c r="D73" s="23"/>
      <c r="E73" s="7">
        <f t="shared" si="3"/>
        <v>0</v>
      </c>
    </row>
    <row r="74" spans="1:5" ht="12.75">
      <c r="A74" s="6" t="s">
        <v>296</v>
      </c>
      <c r="B74" s="23"/>
      <c r="C74" s="23"/>
      <c r="D74" s="23"/>
      <c r="E74" s="7">
        <f t="shared" si="3"/>
        <v>0</v>
      </c>
    </row>
    <row r="75" spans="1:5" ht="15.75">
      <c r="A75" s="13" t="s">
        <v>374</v>
      </c>
      <c r="B75" s="14">
        <f>SUM(B52:B74)</f>
        <v>13985976</v>
      </c>
      <c r="C75" s="14">
        <f>SUM(C52:C74)</f>
        <v>0</v>
      </c>
      <c r="D75" s="14">
        <f>SUM(D52:D74)</f>
        <v>0</v>
      </c>
      <c r="E75" s="14">
        <f>SUM(E52:E74)</f>
        <v>13985976</v>
      </c>
    </row>
    <row r="76" spans="1:5" ht="16.5">
      <c r="A76" s="16" t="s">
        <v>375</v>
      </c>
      <c r="B76" s="17">
        <f>SUM(B51+B75)</f>
        <v>25188043</v>
      </c>
      <c r="C76" s="17">
        <f>SUM(C51+C75)</f>
        <v>0</v>
      </c>
      <c r="D76" s="17">
        <f>SUM(D51+D75)</f>
        <v>0</v>
      </c>
      <c r="E76" s="17">
        <f>SUM(E51+E75)</f>
        <v>25188043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8">
        <f>SUM(E76-E40)</f>
        <v>0</v>
      </c>
    </row>
    <row r="79" spans="1:5" ht="34.5" customHeight="1">
      <c r="A79" s="119" t="s">
        <v>379</v>
      </c>
      <c r="B79" s="120"/>
      <c r="C79" s="120"/>
      <c r="D79" s="120"/>
      <c r="E79" s="120"/>
    </row>
    <row r="80" spans="1:5" ht="12.75">
      <c r="A80" s="3"/>
      <c r="B80" s="3"/>
      <c r="C80" s="3"/>
      <c r="D80" s="3"/>
      <c r="E80" s="3"/>
    </row>
    <row r="81" spans="1:5" ht="12.75">
      <c r="A81" s="3" t="s">
        <v>381</v>
      </c>
      <c r="B81" s="19">
        <f>SUM(E44+E46+E47+E49)</f>
        <v>11202067</v>
      </c>
      <c r="C81" s="3"/>
      <c r="D81" s="39" t="s">
        <v>384</v>
      </c>
      <c r="E81" s="40">
        <f>SUM(B81+B85)</f>
        <v>11202067</v>
      </c>
    </row>
    <row r="82" spans="1:5" ht="12.75">
      <c r="A82" s="3" t="s">
        <v>380</v>
      </c>
      <c r="B82" s="19">
        <f>SUM(E6+E7+E8+E9+E10)</f>
        <v>24611843</v>
      </c>
      <c r="C82" s="3"/>
      <c r="D82" s="41" t="s">
        <v>385</v>
      </c>
      <c r="E82" s="42">
        <f>SUM(E75)</f>
        <v>13985976</v>
      </c>
    </row>
    <row r="83" spans="1:5" ht="12.75">
      <c r="A83" s="43" t="s">
        <v>388</v>
      </c>
      <c r="B83" s="44">
        <f>SUM(B81-B82)</f>
        <v>-13409776</v>
      </c>
      <c r="C83" s="3"/>
      <c r="D83" s="45" t="s">
        <v>397</v>
      </c>
      <c r="E83" s="46">
        <f>SUM(E81:E82)</f>
        <v>25188043</v>
      </c>
    </row>
    <row r="84" spans="1:5" ht="12.75">
      <c r="A84" s="3"/>
      <c r="B84" s="3"/>
      <c r="C84" s="3"/>
      <c r="D84" s="41"/>
      <c r="E84" s="42"/>
    </row>
    <row r="85" spans="1:5" ht="12.75">
      <c r="A85" s="3" t="s">
        <v>382</v>
      </c>
      <c r="B85" s="19">
        <f>SUM(E45+E48+E50)</f>
        <v>0</v>
      </c>
      <c r="C85" s="3"/>
      <c r="D85" s="41" t="s">
        <v>386</v>
      </c>
      <c r="E85" s="42">
        <f>SUM(B82+B86)</f>
        <v>25188043</v>
      </c>
    </row>
    <row r="86" spans="1:5" ht="12.75">
      <c r="A86" s="3" t="s">
        <v>383</v>
      </c>
      <c r="B86" s="19">
        <f>SUM(E11+E12)</f>
        <v>576200</v>
      </c>
      <c r="C86" s="3"/>
      <c r="D86" s="41" t="s">
        <v>387</v>
      </c>
      <c r="E86" s="42">
        <f>SUM(E39)</f>
        <v>0</v>
      </c>
    </row>
    <row r="87" spans="1:5" ht="12.75">
      <c r="A87" s="43" t="s">
        <v>389</v>
      </c>
      <c r="B87" s="44">
        <f>SUM(B85-B86)</f>
        <v>-576200</v>
      </c>
      <c r="C87" s="3"/>
      <c r="D87" s="47" t="s">
        <v>398</v>
      </c>
      <c r="E87" s="48">
        <f>SUM(E84:E86)</f>
        <v>25188043</v>
      </c>
    </row>
    <row r="88" spans="1:5" ht="12.75">
      <c r="A88" s="49" t="s">
        <v>390</v>
      </c>
      <c r="B88" s="50">
        <f>SUM(B83+B87)</f>
        <v>-13985976</v>
      </c>
      <c r="C88" s="3"/>
      <c r="D88" s="3"/>
      <c r="E88" s="19"/>
    </row>
    <row r="89" spans="1:5" ht="12.75">
      <c r="A89" s="3"/>
      <c r="B89" s="3"/>
      <c r="C89" s="3"/>
      <c r="D89" s="3"/>
      <c r="E89" s="3"/>
    </row>
    <row r="90" spans="1:5" ht="12.75">
      <c r="A90" s="3" t="s">
        <v>391</v>
      </c>
      <c r="B90" s="19">
        <f>SUM(E75)</f>
        <v>13985976</v>
      </c>
      <c r="C90" s="3"/>
      <c r="D90" s="3"/>
      <c r="E90" s="3"/>
    </row>
    <row r="91" spans="1:5" ht="12.75">
      <c r="A91" s="3" t="s">
        <v>391</v>
      </c>
      <c r="B91" s="19">
        <f>SUM(E39)</f>
        <v>0</v>
      </c>
      <c r="C91" s="3"/>
      <c r="D91" s="3"/>
      <c r="E91" s="3"/>
    </row>
    <row r="92" spans="1:5" ht="12.75">
      <c r="A92" s="49" t="s">
        <v>392</v>
      </c>
      <c r="B92" s="50">
        <f>SUM(B90-B91)</f>
        <v>13985976</v>
      </c>
      <c r="C92" s="3"/>
      <c r="D92" s="3"/>
      <c r="E92" s="3"/>
    </row>
    <row r="93" spans="1:5" ht="12.75">
      <c r="A93" s="3"/>
      <c r="B93" s="19"/>
      <c r="C93" s="3"/>
      <c r="D93" s="3"/>
      <c r="E93" s="3"/>
    </row>
  </sheetData>
  <sheetProtection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94"/>
  <sheetViews>
    <sheetView tabSelected="1" zoomScalePageLayoutView="0" workbookViewId="0" topLeftCell="A1">
      <pane xSplit="1" ySplit="5" topLeftCell="B5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" sqref="G3"/>
    </sheetView>
  </sheetViews>
  <sheetFormatPr defaultColWidth="9.00390625" defaultRowHeight="12.75"/>
  <cols>
    <col min="1" max="1" width="41.00390625" style="0" customWidth="1"/>
    <col min="2" max="2" width="19.625" style="0" customWidth="1"/>
    <col min="3" max="3" width="18.375" style="0" customWidth="1"/>
    <col min="4" max="4" width="17.125" style="0" customWidth="1"/>
    <col min="5" max="5" width="22.625" style="0" customWidth="1"/>
  </cols>
  <sheetData>
    <row r="1" spans="1:5" ht="18">
      <c r="A1" s="2" t="s">
        <v>626</v>
      </c>
      <c r="B1" s="3"/>
      <c r="C1" s="3"/>
      <c r="D1" s="3"/>
      <c r="E1" s="3" t="s">
        <v>651</v>
      </c>
    </row>
    <row r="2" spans="1:5" ht="12.75">
      <c r="A2" s="3"/>
      <c r="B2" s="3"/>
      <c r="C2" s="3"/>
      <c r="D2" s="3"/>
      <c r="E2" s="3"/>
    </row>
    <row r="3" spans="1:5" ht="57" customHeight="1">
      <c r="A3" s="117" t="s">
        <v>627</v>
      </c>
      <c r="B3" s="118"/>
      <c r="C3" s="118"/>
      <c r="D3" s="118"/>
      <c r="E3" s="118"/>
    </row>
    <row r="4" spans="1:5" ht="12.75">
      <c r="A4" s="116"/>
      <c r="B4" s="116"/>
      <c r="C4" s="116"/>
      <c r="D4" s="116"/>
      <c r="E4" s="116"/>
    </row>
    <row r="5" spans="1:5" ht="31.5">
      <c r="A5" s="4" t="s">
        <v>0</v>
      </c>
      <c r="B5" s="35" t="s">
        <v>376</v>
      </c>
      <c r="C5" s="35" t="s">
        <v>377</v>
      </c>
      <c r="D5" s="35" t="s">
        <v>378</v>
      </c>
      <c r="E5" s="35" t="s">
        <v>342</v>
      </c>
    </row>
    <row r="6" spans="1:5" ht="12.75">
      <c r="A6" s="6" t="s">
        <v>297</v>
      </c>
      <c r="B6" s="7">
        <v>9965200</v>
      </c>
      <c r="C6" s="7">
        <v>0</v>
      </c>
      <c r="D6" s="7">
        <v>0</v>
      </c>
      <c r="E6" s="7">
        <f aca="true" t="shared" si="0" ref="E6:E13">SUM(B6:D6)</f>
        <v>9965200</v>
      </c>
    </row>
    <row r="7" spans="1:5" ht="25.5">
      <c r="A7" s="6" t="s">
        <v>298</v>
      </c>
      <c r="B7" s="7">
        <f>B6*0.155</f>
        <v>1544606</v>
      </c>
      <c r="C7" s="7"/>
      <c r="D7" s="7">
        <v>0</v>
      </c>
      <c r="E7" s="7">
        <f t="shared" si="0"/>
        <v>1544606</v>
      </c>
    </row>
    <row r="8" spans="1:5" ht="12.75">
      <c r="A8" s="6" t="s">
        <v>299</v>
      </c>
      <c r="B8" s="7">
        <v>13182000</v>
      </c>
      <c r="C8" s="7">
        <v>0</v>
      </c>
      <c r="D8" s="7">
        <v>0</v>
      </c>
      <c r="E8" s="7">
        <f t="shared" si="0"/>
        <v>13182000</v>
      </c>
    </row>
    <row r="9" spans="1:5" ht="12.75">
      <c r="A9" s="6" t="s">
        <v>306</v>
      </c>
      <c r="B9" s="51">
        <v>0</v>
      </c>
      <c r="C9" s="51">
        <v>0</v>
      </c>
      <c r="D9" s="51">
        <v>0</v>
      </c>
      <c r="E9" s="7">
        <f t="shared" si="0"/>
        <v>0</v>
      </c>
    </row>
    <row r="10" spans="1:5" ht="12.75">
      <c r="A10" s="6" t="s">
        <v>315</v>
      </c>
      <c r="B10" s="7">
        <v>0</v>
      </c>
      <c r="C10" s="7">
        <v>0</v>
      </c>
      <c r="D10" s="7">
        <v>0</v>
      </c>
      <c r="E10" s="7">
        <f t="shared" si="0"/>
        <v>0</v>
      </c>
    </row>
    <row r="11" spans="1:5" ht="12.75">
      <c r="A11" s="6" t="s">
        <v>317</v>
      </c>
      <c r="B11" s="7">
        <v>2098000</v>
      </c>
      <c r="C11" s="7">
        <v>0</v>
      </c>
      <c r="D11" s="7">
        <v>0</v>
      </c>
      <c r="E11" s="7">
        <f t="shared" si="0"/>
        <v>2098000</v>
      </c>
    </row>
    <row r="12" spans="1:5" ht="12.75">
      <c r="A12" s="6" t="s">
        <v>318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2.75">
      <c r="A13" s="6" t="s">
        <v>325</v>
      </c>
      <c r="B13" s="52">
        <v>0</v>
      </c>
      <c r="C13" s="52">
        <v>0</v>
      </c>
      <c r="D13" s="52">
        <v>0</v>
      </c>
      <c r="E13" s="7">
        <f t="shared" si="0"/>
        <v>0</v>
      </c>
    </row>
    <row r="14" spans="1:5" ht="15.75">
      <c r="A14" s="13" t="s">
        <v>326</v>
      </c>
      <c r="B14" s="14">
        <f>SUM(B6+B7+B8+B9+B10+B11+B12+B13)</f>
        <v>26789806</v>
      </c>
      <c r="C14" s="14">
        <f>SUM(C6+C7+C8+C9+C10+C11+C12+C13)</f>
        <v>0</v>
      </c>
      <c r="D14" s="14">
        <f>SUM(D6+D7+D8+D9+D10+D11+D12+D13)</f>
        <v>0</v>
      </c>
      <c r="E14" s="14">
        <f>SUM(E6+E7+E8+E9+E10+E11+E12+E13)</f>
        <v>26789806</v>
      </c>
    </row>
    <row r="15" spans="1:5" ht="25.5">
      <c r="A15" s="6" t="s">
        <v>327</v>
      </c>
      <c r="B15" s="6"/>
      <c r="C15" s="6"/>
      <c r="D15" s="6"/>
      <c r="E15" s="7">
        <f aca="true" t="shared" si="1" ref="E15:E38">SUM(B15:D15)</f>
        <v>0</v>
      </c>
    </row>
    <row r="16" spans="1:5" ht="25.5">
      <c r="A16" s="6" t="s">
        <v>257</v>
      </c>
      <c r="B16" s="6"/>
      <c r="C16" s="6"/>
      <c r="D16" s="6"/>
      <c r="E16" s="7">
        <f t="shared" si="1"/>
        <v>0</v>
      </c>
    </row>
    <row r="17" spans="1:5" ht="25.5">
      <c r="A17" s="6" t="s">
        <v>328</v>
      </c>
      <c r="B17" s="6"/>
      <c r="C17" s="6"/>
      <c r="D17" s="6"/>
      <c r="E17" s="7">
        <f t="shared" si="1"/>
        <v>0</v>
      </c>
    </row>
    <row r="18" spans="1:5" ht="25.5">
      <c r="A18" s="6" t="s">
        <v>329</v>
      </c>
      <c r="B18" s="6"/>
      <c r="C18" s="6"/>
      <c r="D18" s="6"/>
      <c r="E18" s="7">
        <f t="shared" si="1"/>
        <v>0</v>
      </c>
    </row>
    <row r="19" spans="1:5" ht="25.5">
      <c r="A19" s="6" t="s">
        <v>258</v>
      </c>
      <c r="B19" s="6"/>
      <c r="C19" s="6"/>
      <c r="D19" s="6"/>
      <c r="E19" s="7">
        <f t="shared" si="1"/>
        <v>0</v>
      </c>
    </row>
    <row r="20" spans="1:5" ht="12.75">
      <c r="A20" s="6" t="s">
        <v>259</v>
      </c>
      <c r="B20" s="6"/>
      <c r="C20" s="6"/>
      <c r="D20" s="6"/>
      <c r="E20" s="7">
        <f t="shared" si="1"/>
        <v>0</v>
      </c>
    </row>
    <row r="21" spans="1:5" ht="25.5">
      <c r="A21" s="6" t="s">
        <v>330</v>
      </c>
      <c r="B21" s="6"/>
      <c r="C21" s="6"/>
      <c r="D21" s="6"/>
      <c r="E21" s="7">
        <f t="shared" si="1"/>
        <v>0</v>
      </c>
    </row>
    <row r="22" spans="1:5" ht="12.75">
      <c r="A22" s="6" t="s">
        <v>260</v>
      </c>
      <c r="B22" s="6"/>
      <c r="C22" s="6"/>
      <c r="D22" s="6"/>
      <c r="E22" s="7">
        <f t="shared" si="1"/>
        <v>0</v>
      </c>
    </row>
    <row r="23" spans="1:5" ht="25.5">
      <c r="A23" s="6" t="s">
        <v>331</v>
      </c>
      <c r="B23" s="6"/>
      <c r="C23" s="6"/>
      <c r="D23" s="6"/>
      <c r="E23" s="7">
        <f t="shared" si="1"/>
        <v>0</v>
      </c>
    </row>
    <row r="24" spans="1:5" ht="25.5">
      <c r="A24" s="6" t="s">
        <v>261</v>
      </c>
      <c r="B24" s="6"/>
      <c r="C24" s="6"/>
      <c r="D24" s="6"/>
      <c r="E24" s="7">
        <f t="shared" si="1"/>
        <v>0</v>
      </c>
    </row>
    <row r="25" spans="1:5" ht="25.5">
      <c r="A25" s="6" t="s">
        <v>262</v>
      </c>
      <c r="B25" s="6"/>
      <c r="C25" s="6"/>
      <c r="D25" s="6"/>
      <c r="E25" s="7">
        <f t="shared" si="1"/>
        <v>0</v>
      </c>
    </row>
    <row r="26" spans="1:5" ht="25.5">
      <c r="A26" s="6" t="s">
        <v>263</v>
      </c>
      <c r="B26" s="6"/>
      <c r="C26" s="6"/>
      <c r="D26" s="6"/>
      <c r="E26" s="7">
        <f t="shared" si="1"/>
        <v>0</v>
      </c>
    </row>
    <row r="27" spans="1:5" ht="25.5">
      <c r="A27" s="6" t="s">
        <v>264</v>
      </c>
      <c r="B27" s="6"/>
      <c r="C27" s="6"/>
      <c r="D27" s="6"/>
      <c r="E27" s="7">
        <f t="shared" si="1"/>
        <v>0</v>
      </c>
    </row>
    <row r="28" spans="1:5" ht="12.75">
      <c r="A28" s="6" t="s">
        <v>265</v>
      </c>
      <c r="B28" s="6"/>
      <c r="C28" s="6"/>
      <c r="D28" s="6"/>
      <c r="E28" s="7">
        <f t="shared" si="1"/>
        <v>0</v>
      </c>
    </row>
    <row r="29" spans="1:5" ht="25.5">
      <c r="A29" s="6" t="s">
        <v>266</v>
      </c>
      <c r="B29" s="6"/>
      <c r="C29" s="6"/>
      <c r="D29" s="6"/>
      <c r="E29" s="7">
        <f t="shared" si="1"/>
        <v>0</v>
      </c>
    </row>
    <row r="30" spans="1:5" ht="25.5">
      <c r="A30" s="6" t="s">
        <v>267</v>
      </c>
      <c r="B30" s="6"/>
      <c r="C30" s="6"/>
      <c r="D30" s="6"/>
      <c r="E30" s="7">
        <f t="shared" si="1"/>
        <v>0</v>
      </c>
    </row>
    <row r="31" spans="1:5" ht="25.5">
      <c r="A31" s="6" t="s">
        <v>268</v>
      </c>
      <c r="B31" s="6"/>
      <c r="C31" s="6"/>
      <c r="D31" s="6"/>
      <c r="E31" s="7">
        <f t="shared" si="1"/>
        <v>0</v>
      </c>
    </row>
    <row r="32" spans="1:5" ht="25.5">
      <c r="A32" s="6" t="s">
        <v>269</v>
      </c>
      <c r="B32" s="6"/>
      <c r="C32" s="6"/>
      <c r="D32" s="6"/>
      <c r="E32" s="7">
        <f t="shared" si="1"/>
        <v>0</v>
      </c>
    </row>
    <row r="33" spans="1:5" ht="25.5">
      <c r="A33" s="6" t="s">
        <v>270</v>
      </c>
      <c r="B33" s="6"/>
      <c r="C33" s="6"/>
      <c r="D33" s="6"/>
      <c r="E33" s="7">
        <f t="shared" si="1"/>
        <v>0</v>
      </c>
    </row>
    <row r="34" spans="1:5" ht="12.75">
      <c r="A34" s="6" t="s">
        <v>332</v>
      </c>
      <c r="B34" s="6"/>
      <c r="C34" s="6"/>
      <c r="D34" s="6"/>
      <c r="E34" s="7">
        <f t="shared" si="1"/>
        <v>0</v>
      </c>
    </row>
    <row r="35" spans="1:5" ht="38.25">
      <c r="A35" s="6" t="s">
        <v>271</v>
      </c>
      <c r="B35" s="6"/>
      <c r="C35" s="6"/>
      <c r="D35" s="6"/>
      <c r="E35" s="7">
        <f t="shared" si="1"/>
        <v>0</v>
      </c>
    </row>
    <row r="36" spans="1:5" ht="25.5">
      <c r="A36" s="6" t="s">
        <v>333</v>
      </c>
      <c r="B36" s="6"/>
      <c r="C36" s="6"/>
      <c r="D36" s="6"/>
      <c r="E36" s="7">
        <f t="shared" si="1"/>
        <v>0</v>
      </c>
    </row>
    <row r="37" spans="1:5" ht="25.5">
      <c r="A37" s="6" t="s">
        <v>272</v>
      </c>
      <c r="B37" s="6"/>
      <c r="C37" s="6"/>
      <c r="D37" s="6"/>
      <c r="E37" s="7">
        <f t="shared" si="1"/>
        <v>0</v>
      </c>
    </row>
    <row r="38" spans="1:5" ht="12.75">
      <c r="A38" s="6" t="s">
        <v>273</v>
      </c>
      <c r="B38" s="6"/>
      <c r="C38" s="6"/>
      <c r="D38" s="6"/>
      <c r="E38" s="7">
        <f t="shared" si="1"/>
        <v>0</v>
      </c>
    </row>
    <row r="39" spans="1:5" ht="15.75">
      <c r="A39" s="13" t="s">
        <v>334</v>
      </c>
      <c r="B39" s="14">
        <f>SUM(B15:B38)</f>
        <v>0</v>
      </c>
      <c r="C39" s="14">
        <f>SUM(C15:C38)</f>
        <v>0</v>
      </c>
      <c r="D39" s="14">
        <f>SUM(D15:D38)</f>
        <v>0</v>
      </c>
      <c r="E39" s="14">
        <f>SUM(B39:D39)</f>
        <v>0</v>
      </c>
    </row>
    <row r="40" spans="1:5" ht="21.75" customHeight="1">
      <c r="A40" s="16" t="s">
        <v>335</v>
      </c>
      <c r="B40" s="17">
        <f>SUM(B39+B14)</f>
        <v>26789806</v>
      </c>
      <c r="C40" s="17">
        <f>SUM(C39+C14)</f>
        <v>0</v>
      </c>
      <c r="D40" s="17">
        <f>SUM(D39+D14)</f>
        <v>0</v>
      </c>
      <c r="E40" s="17">
        <f>SUM(E39+E14)</f>
        <v>26789806</v>
      </c>
    </row>
    <row r="41" spans="1:5" ht="12.75">
      <c r="A41" s="3"/>
      <c r="B41" s="3"/>
      <c r="C41" s="3"/>
      <c r="D41" s="3"/>
      <c r="E41" s="18"/>
    </row>
    <row r="42" spans="1:5" ht="12.75">
      <c r="A42" s="3"/>
      <c r="B42" s="3"/>
      <c r="C42" s="3"/>
      <c r="D42" s="3"/>
      <c r="E42" s="18"/>
    </row>
    <row r="43" spans="1:5" ht="31.5">
      <c r="A43" s="4" t="s">
        <v>0</v>
      </c>
      <c r="B43" s="35" t="s">
        <v>376</v>
      </c>
      <c r="C43" s="35" t="s">
        <v>377</v>
      </c>
      <c r="D43" s="35" t="s">
        <v>378</v>
      </c>
      <c r="E43" s="35" t="s">
        <v>342</v>
      </c>
    </row>
    <row r="44" spans="1:5" ht="31.5">
      <c r="A44" s="8" t="s">
        <v>350</v>
      </c>
      <c r="B44" s="53">
        <v>0</v>
      </c>
      <c r="C44" s="53">
        <v>0</v>
      </c>
      <c r="D44" s="53">
        <v>0</v>
      </c>
      <c r="E44" s="54">
        <f aca="true" t="shared" si="2" ref="E44:E50">SUM(B44:D44)</f>
        <v>0</v>
      </c>
    </row>
    <row r="45" spans="1:5" ht="31.5">
      <c r="A45" s="8" t="s">
        <v>354</v>
      </c>
      <c r="B45" s="53">
        <v>0</v>
      </c>
      <c r="C45" s="53">
        <v>0</v>
      </c>
      <c r="D45" s="53">
        <v>0</v>
      </c>
      <c r="E45" s="54">
        <f t="shared" si="2"/>
        <v>0</v>
      </c>
    </row>
    <row r="46" spans="1:5" ht="15.75">
      <c r="A46" s="8" t="s">
        <v>364</v>
      </c>
      <c r="B46" s="53">
        <v>0</v>
      </c>
      <c r="C46" s="53">
        <v>0</v>
      </c>
      <c r="D46" s="53">
        <v>0</v>
      </c>
      <c r="E46" s="54">
        <f t="shared" si="2"/>
        <v>0</v>
      </c>
    </row>
    <row r="47" spans="1:5" ht="15.75">
      <c r="A47" s="8" t="s">
        <v>365</v>
      </c>
      <c r="B47" s="55">
        <v>500000</v>
      </c>
      <c r="C47" s="55">
        <v>0</v>
      </c>
      <c r="D47" s="55">
        <v>0</v>
      </c>
      <c r="E47" s="54">
        <f t="shared" si="2"/>
        <v>500000</v>
      </c>
    </row>
    <row r="48" spans="1:5" ht="15.75">
      <c r="A48" s="8" t="s">
        <v>366</v>
      </c>
      <c r="B48" s="53">
        <v>0</v>
      </c>
      <c r="C48" s="53">
        <v>0</v>
      </c>
      <c r="D48" s="53">
        <v>0</v>
      </c>
      <c r="E48" s="54">
        <f t="shared" si="2"/>
        <v>0</v>
      </c>
    </row>
    <row r="49" spans="1:5" ht="31.5">
      <c r="A49" s="8" t="s">
        <v>369</v>
      </c>
      <c r="B49" s="53">
        <v>0</v>
      </c>
      <c r="C49" s="53">
        <v>0</v>
      </c>
      <c r="D49" s="53">
        <v>0</v>
      </c>
      <c r="E49" s="54">
        <f t="shared" si="2"/>
        <v>0</v>
      </c>
    </row>
    <row r="50" spans="1:5" ht="31.5">
      <c r="A50" s="8" t="s">
        <v>372</v>
      </c>
      <c r="B50" s="53">
        <v>0</v>
      </c>
      <c r="C50" s="53">
        <v>0</v>
      </c>
      <c r="D50" s="53">
        <v>0</v>
      </c>
      <c r="E50" s="54">
        <f t="shared" si="2"/>
        <v>0</v>
      </c>
    </row>
    <row r="51" spans="1:5" ht="16.5">
      <c r="A51" s="32" t="s">
        <v>373</v>
      </c>
      <c r="B51" s="33">
        <f>SUM(B44+B45+B46+B47+B48+B49+B50)</f>
        <v>500000</v>
      </c>
      <c r="C51" s="33">
        <f>SUM(C44+C45+C46+C47+C48+C49+C50)</f>
        <v>0</v>
      </c>
      <c r="D51" s="33">
        <f>SUM(D44+D45+D46+D47+D48+D49+D50)</f>
        <v>0</v>
      </c>
      <c r="E51" s="33">
        <f>SUM(E44+E45+E46+E47+E48+E49+E50)</f>
        <v>500000</v>
      </c>
    </row>
    <row r="52" spans="1:5" ht="25.5">
      <c r="A52" s="6" t="s">
        <v>274</v>
      </c>
      <c r="B52" s="23"/>
      <c r="C52" s="23"/>
      <c r="D52" s="23"/>
      <c r="E52" s="7">
        <f>SUM(B52:D52)</f>
        <v>0</v>
      </c>
    </row>
    <row r="53" spans="1:5" ht="25.5">
      <c r="A53" s="6" t="s">
        <v>275</v>
      </c>
      <c r="B53" s="23"/>
      <c r="C53" s="23"/>
      <c r="D53" s="23"/>
      <c r="E53" s="7">
        <f aca="true" t="shared" si="3" ref="E53:E74">SUM(B53:D53)</f>
        <v>0</v>
      </c>
    </row>
    <row r="54" spans="1:5" ht="25.5">
      <c r="A54" s="6" t="s">
        <v>276</v>
      </c>
      <c r="B54" s="23"/>
      <c r="C54" s="23"/>
      <c r="D54" s="23"/>
      <c r="E54" s="7">
        <f t="shared" si="3"/>
        <v>0</v>
      </c>
    </row>
    <row r="55" spans="1:5" ht="25.5">
      <c r="A55" s="6" t="s">
        <v>277</v>
      </c>
      <c r="B55" s="23"/>
      <c r="C55" s="23"/>
      <c r="D55" s="23"/>
      <c r="E55" s="7">
        <f t="shared" si="3"/>
        <v>0</v>
      </c>
    </row>
    <row r="56" spans="1:5" ht="25.5">
      <c r="A56" s="6" t="s">
        <v>278</v>
      </c>
      <c r="B56" s="23"/>
      <c r="C56" s="23"/>
      <c r="D56" s="23"/>
      <c r="E56" s="7">
        <f t="shared" si="3"/>
        <v>0</v>
      </c>
    </row>
    <row r="57" spans="1:5" ht="25.5">
      <c r="A57" s="6" t="s">
        <v>279</v>
      </c>
      <c r="B57" s="23"/>
      <c r="C57" s="23"/>
      <c r="D57" s="23"/>
      <c r="E57" s="7">
        <f t="shared" si="3"/>
        <v>0</v>
      </c>
    </row>
    <row r="58" spans="1:5" ht="25.5">
      <c r="A58" s="6" t="s">
        <v>280</v>
      </c>
      <c r="B58" s="23"/>
      <c r="C58" s="23"/>
      <c r="D58" s="23"/>
      <c r="E58" s="7">
        <f t="shared" si="3"/>
        <v>0</v>
      </c>
    </row>
    <row r="59" spans="1:5" ht="25.5">
      <c r="A59" s="34" t="s">
        <v>281</v>
      </c>
      <c r="B59" s="24">
        <v>197847</v>
      </c>
      <c r="C59" s="24"/>
      <c r="D59" s="24"/>
      <c r="E59" s="7">
        <f>SUM(B59:D59)</f>
        <v>197847</v>
      </c>
    </row>
    <row r="60" spans="1:5" ht="25.5">
      <c r="A60" s="6" t="s">
        <v>282</v>
      </c>
      <c r="B60" s="24"/>
      <c r="C60" s="24"/>
      <c r="D60" s="24"/>
      <c r="E60" s="7">
        <f t="shared" si="3"/>
        <v>0</v>
      </c>
    </row>
    <row r="61" spans="1:5" ht="12.75">
      <c r="A61" s="6" t="s">
        <v>283</v>
      </c>
      <c r="B61" s="24"/>
      <c r="C61" s="24"/>
      <c r="D61" s="24"/>
      <c r="E61" s="7">
        <f t="shared" si="3"/>
        <v>0</v>
      </c>
    </row>
    <row r="62" spans="1:5" ht="25.5">
      <c r="A62" s="6" t="s">
        <v>284</v>
      </c>
      <c r="B62" s="24"/>
      <c r="C62" s="24"/>
      <c r="D62" s="24"/>
      <c r="E62" s="7">
        <f t="shared" si="3"/>
        <v>0</v>
      </c>
    </row>
    <row r="63" spans="1:5" ht="12.75">
      <c r="A63" s="34" t="s">
        <v>285</v>
      </c>
      <c r="B63" s="24">
        <v>26091959</v>
      </c>
      <c r="C63" s="24"/>
      <c r="D63" s="24"/>
      <c r="E63" s="7">
        <f t="shared" si="3"/>
        <v>26091959</v>
      </c>
    </row>
    <row r="64" spans="1:5" ht="12.75">
      <c r="A64" s="6" t="s">
        <v>286</v>
      </c>
      <c r="B64" s="23"/>
      <c r="C64" s="23"/>
      <c r="D64" s="23"/>
      <c r="E64" s="7">
        <f t="shared" si="3"/>
        <v>0</v>
      </c>
    </row>
    <row r="65" spans="1:5" ht="25.5">
      <c r="A65" s="6" t="s">
        <v>287</v>
      </c>
      <c r="B65" s="23"/>
      <c r="C65" s="23"/>
      <c r="D65" s="23"/>
      <c r="E65" s="7">
        <f t="shared" si="3"/>
        <v>0</v>
      </c>
    </row>
    <row r="66" spans="1:5" ht="25.5">
      <c r="A66" s="6" t="s">
        <v>288</v>
      </c>
      <c r="B66" s="23"/>
      <c r="C66" s="23"/>
      <c r="D66" s="23"/>
      <c r="E66" s="7">
        <f t="shared" si="3"/>
        <v>0</v>
      </c>
    </row>
    <row r="67" spans="1:5" ht="25.5">
      <c r="A67" s="6" t="s">
        <v>289</v>
      </c>
      <c r="B67" s="23"/>
      <c r="C67" s="23"/>
      <c r="D67" s="23"/>
      <c r="E67" s="7">
        <f t="shared" si="3"/>
        <v>0</v>
      </c>
    </row>
    <row r="68" spans="1:5" ht="25.5">
      <c r="A68" s="6" t="s">
        <v>290</v>
      </c>
      <c r="B68" s="23"/>
      <c r="C68" s="23"/>
      <c r="D68" s="23"/>
      <c r="E68" s="7">
        <f t="shared" si="3"/>
        <v>0</v>
      </c>
    </row>
    <row r="69" spans="1:5" ht="25.5">
      <c r="A69" s="6" t="s">
        <v>291</v>
      </c>
      <c r="B69" s="23"/>
      <c r="C69" s="23"/>
      <c r="D69" s="23"/>
      <c r="E69" s="7">
        <f t="shared" si="3"/>
        <v>0</v>
      </c>
    </row>
    <row r="70" spans="1:5" ht="12.75">
      <c r="A70" s="6" t="s">
        <v>292</v>
      </c>
      <c r="B70" s="23"/>
      <c r="C70" s="23"/>
      <c r="D70" s="23"/>
      <c r="E70" s="7">
        <f t="shared" si="3"/>
        <v>0</v>
      </c>
    </row>
    <row r="71" spans="1:5" ht="38.25">
      <c r="A71" s="6" t="s">
        <v>293</v>
      </c>
      <c r="B71" s="23"/>
      <c r="C71" s="23"/>
      <c r="D71" s="23"/>
      <c r="E71" s="7">
        <f t="shared" si="3"/>
        <v>0</v>
      </c>
    </row>
    <row r="72" spans="1:5" ht="25.5">
      <c r="A72" s="6" t="s">
        <v>294</v>
      </c>
      <c r="B72" s="23"/>
      <c r="C72" s="23"/>
      <c r="D72" s="23"/>
      <c r="E72" s="7">
        <f t="shared" si="3"/>
        <v>0</v>
      </c>
    </row>
    <row r="73" spans="1:5" ht="25.5">
      <c r="A73" s="6" t="s">
        <v>295</v>
      </c>
      <c r="B73" s="23"/>
      <c r="C73" s="23"/>
      <c r="D73" s="23"/>
      <c r="E73" s="7">
        <f t="shared" si="3"/>
        <v>0</v>
      </c>
    </row>
    <row r="74" spans="1:5" ht="12.75">
      <c r="A74" s="6" t="s">
        <v>296</v>
      </c>
      <c r="B74" s="23"/>
      <c r="C74" s="23"/>
      <c r="D74" s="23"/>
      <c r="E74" s="7">
        <f t="shared" si="3"/>
        <v>0</v>
      </c>
    </row>
    <row r="75" spans="1:5" ht="15.75">
      <c r="A75" s="13" t="s">
        <v>374</v>
      </c>
      <c r="B75" s="14">
        <f>SUM(B52:B74)</f>
        <v>26289806</v>
      </c>
      <c r="C75" s="14">
        <f>SUM(C52:C74)</f>
        <v>0</v>
      </c>
      <c r="D75" s="14">
        <f>SUM(D52:D74)</f>
        <v>0</v>
      </c>
      <c r="E75" s="14">
        <f>SUM(E52:E74)</f>
        <v>26289806</v>
      </c>
    </row>
    <row r="76" spans="1:5" ht="16.5">
      <c r="A76" s="16" t="s">
        <v>375</v>
      </c>
      <c r="B76" s="17">
        <f>SUM(B51+B75)</f>
        <v>26789806</v>
      </c>
      <c r="C76" s="17">
        <f>SUM(C51+C75)</f>
        <v>0</v>
      </c>
      <c r="D76" s="17">
        <f>SUM(D51+D75)</f>
        <v>0</v>
      </c>
      <c r="E76" s="17">
        <f>SUM(E51+E75)</f>
        <v>26789806</v>
      </c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18">
        <f>SUM(E76-E40)</f>
        <v>0</v>
      </c>
    </row>
    <row r="79" spans="1:5" ht="34.5" customHeight="1">
      <c r="A79" s="119" t="s">
        <v>379</v>
      </c>
      <c r="B79" s="120"/>
      <c r="C79" s="120"/>
      <c r="D79" s="120"/>
      <c r="E79" s="120"/>
    </row>
    <row r="80" spans="1:5" ht="12.75">
      <c r="A80" s="3"/>
      <c r="B80" s="3"/>
      <c r="C80" s="3"/>
      <c r="D80" s="3"/>
      <c r="E80" s="3"/>
    </row>
    <row r="81" spans="1:5" ht="12.75">
      <c r="A81" s="3" t="s">
        <v>381</v>
      </c>
      <c r="B81" s="19">
        <f>SUM(E44+E46+E47+E49)</f>
        <v>500000</v>
      </c>
      <c r="C81" s="3"/>
      <c r="D81" s="39" t="s">
        <v>384</v>
      </c>
      <c r="E81" s="40">
        <f>SUM(B81+B85)</f>
        <v>500000</v>
      </c>
    </row>
    <row r="82" spans="1:5" ht="12.75">
      <c r="A82" s="3" t="s">
        <v>380</v>
      </c>
      <c r="B82" s="19">
        <f>SUM(E6+E7+E8+E9+E10)</f>
        <v>24691806</v>
      </c>
      <c r="C82" s="3"/>
      <c r="D82" s="41" t="s">
        <v>385</v>
      </c>
      <c r="E82" s="42">
        <f>SUM(E75)</f>
        <v>26289806</v>
      </c>
    </row>
    <row r="83" spans="1:5" ht="12.75">
      <c r="A83" s="43" t="s">
        <v>388</v>
      </c>
      <c r="B83" s="44">
        <f>SUM(B81-B82)</f>
        <v>-24191806</v>
      </c>
      <c r="C83" s="3"/>
      <c r="D83" s="45" t="s">
        <v>397</v>
      </c>
      <c r="E83" s="46">
        <f>SUM(E81:E82)</f>
        <v>26789806</v>
      </c>
    </row>
    <row r="84" spans="1:5" ht="12.75">
      <c r="A84" s="3"/>
      <c r="B84" s="3"/>
      <c r="C84" s="3"/>
      <c r="D84" s="41"/>
      <c r="E84" s="42"/>
    </row>
    <row r="85" spans="1:5" ht="12.75">
      <c r="A85" s="3" t="s">
        <v>382</v>
      </c>
      <c r="B85" s="19">
        <f>SUM(E45+E48+E50)</f>
        <v>0</v>
      </c>
      <c r="C85" s="3"/>
      <c r="D85" s="41" t="s">
        <v>386</v>
      </c>
      <c r="E85" s="42">
        <f>SUM(B82+B86)</f>
        <v>26789806</v>
      </c>
    </row>
    <row r="86" spans="1:5" ht="12.75">
      <c r="A86" s="3" t="s">
        <v>383</v>
      </c>
      <c r="B86" s="19">
        <f>SUM(E11+E12)</f>
        <v>2098000</v>
      </c>
      <c r="C86" s="3"/>
      <c r="D86" s="41" t="s">
        <v>387</v>
      </c>
      <c r="E86" s="42">
        <f>SUM(E39)</f>
        <v>0</v>
      </c>
    </row>
    <row r="87" spans="1:5" ht="12.75">
      <c r="A87" s="43" t="s">
        <v>389</v>
      </c>
      <c r="B87" s="44">
        <f>SUM(B85-B86)</f>
        <v>-2098000</v>
      </c>
      <c r="C87" s="3"/>
      <c r="D87" s="47" t="s">
        <v>398</v>
      </c>
      <c r="E87" s="48">
        <f>SUM(E84:E86)</f>
        <v>26789806</v>
      </c>
    </row>
    <row r="88" spans="1:5" ht="12.75">
      <c r="A88" s="49" t="s">
        <v>390</v>
      </c>
      <c r="B88" s="50">
        <f>SUM(B83+B87)</f>
        <v>-26289806</v>
      </c>
      <c r="C88" s="3"/>
      <c r="D88" s="3"/>
      <c r="E88" s="19"/>
    </row>
    <row r="89" spans="1:5" ht="12.75">
      <c r="A89" s="3"/>
      <c r="B89" s="3"/>
      <c r="C89" s="3"/>
      <c r="D89" s="3"/>
      <c r="E89" s="3"/>
    </row>
    <row r="90" spans="1:5" ht="12.75">
      <c r="A90" s="3" t="s">
        <v>391</v>
      </c>
      <c r="B90" s="19">
        <f>SUM(E75)</f>
        <v>26289806</v>
      </c>
      <c r="C90" s="3"/>
      <c r="D90" s="3"/>
      <c r="E90" s="3"/>
    </row>
    <row r="91" spans="1:5" ht="12.75">
      <c r="A91" s="3" t="s">
        <v>391</v>
      </c>
      <c r="B91" s="19">
        <f>SUM(E39)</f>
        <v>0</v>
      </c>
      <c r="C91" s="3"/>
      <c r="D91" s="3"/>
      <c r="E91" s="3"/>
    </row>
    <row r="92" spans="1:5" ht="12.75">
      <c r="A92" s="49" t="s">
        <v>392</v>
      </c>
      <c r="B92" s="50">
        <f>SUM(B90-B91)</f>
        <v>26289806</v>
      </c>
      <c r="C92" s="3"/>
      <c r="D92" s="3"/>
      <c r="E92" s="3"/>
    </row>
    <row r="93" spans="1:5" ht="12.75">
      <c r="A93" s="3"/>
      <c r="B93" s="19"/>
      <c r="C93" s="3"/>
      <c r="D93" s="3"/>
      <c r="E93" s="3"/>
    </row>
    <row r="94" spans="1:5" ht="12.75">
      <c r="A94" s="3"/>
      <c r="B94" s="3"/>
      <c r="C94" s="3"/>
      <c r="D94" s="3"/>
      <c r="E94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3:E3"/>
    <mergeCell ref="A4:E4"/>
    <mergeCell ref="A79:E79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&amp;L&amp;C&amp;RÉrték típus: Forint</oddHeader>
    <oddFooter>&amp;LAdatellenőrző kód: 5a-1-1c-27f46-1d-806149-7db-5-1340-f3b18-132c&amp;C&amp;R</oddFooter>
  </headerFooter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UPH-U-008</cp:lastModifiedBy>
  <cp:lastPrinted>2021-02-16T14:18:54Z</cp:lastPrinted>
  <dcterms:created xsi:type="dcterms:W3CDTF">2010-05-29T08:47:41Z</dcterms:created>
  <dcterms:modified xsi:type="dcterms:W3CDTF">2021-02-16T14:28:31Z</dcterms:modified>
  <cp:category/>
  <cp:version/>
  <cp:contentType/>
  <cp:contentStatus/>
</cp:coreProperties>
</file>